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NDRES\Dropbox\NOEMI\07 DE ENERO 2019\CORREOS ENVIADOS\BRISA\"/>
    </mc:Choice>
  </mc:AlternateContent>
  <bookViews>
    <workbookView xWindow="0" yWindow="0" windowWidth="20490" windowHeight="7155"/>
  </bookViews>
  <sheets>
    <sheet name="RESUMEN_1" sheetId="1" r:id="rId1"/>
  </sheets>
  <externalReferences>
    <externalReference r:id="rId2"/>
    <externalReference r:id="rId3"/>
  </externalReferences>
  <definedNames>
    <definedName name="_xlnm._FilterDatabase" localSheetId="0" hidden="1">RESUMEN_1!$A$13:$P$37</definedName>
    <definedName name="_xlnm.Print_Area" localSheetId="0">RESUMEN_1!$A$1:$Q$45</definedName>
    <definedName name="_xlnm.Print_Titles" localSheetId="0">RESUMEN_1!$1:$14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40" i="1" l="1"/>
  <c r="S39" i="1"/>
  <c r="S38" i="1"/>
  <c r="O38" i="1"/>
  <c r="N38" i="1"/>
  <c r="L38" i="1"/>
  <c r="M38" i="1" s="1"/>
  <c r="O36" i="1"/>
  <c r="N36" i="1"/>
  <c r="S28" i="1" s="1"/>
  <c r="M36" i="1"/>
  <c r="L36" i="1"/>
  <c r="O35" i="1"/>
  <c r="N35" i="1"/>
  <c r="P35" i="1" s="1"/>
  <c r="M35" i="1"/>
  <c r="L35" i="1"/>
  <c r="O34" i="1"/>
  <c r="N34" i="1"/>
  <c r="M34" i="1"/>
  <c r="L34" i="1"/>
  <c r="K34" i="1"/>
  <c r="O33" i="1"/>
  <c r="N33" i="1"/>
  <c r="M33" i="1"/>
  <c r="L33" i="1"/>
  <c r="P33" i="1" s="1"/>
  <c r="K33" i="1"/>
  <c r="O32" i="1"/>
  <c r="N32" i="1"/>
  <c r="M32" i="1"/>
  <c r="L32" i="1"/>
  <c r="K32" i="1"/>
  <c r="O31" i="1"/>
  <c r="N31" i="1"/>
  <c r="M31" i="1"/>
  <c r="L31" i="1"/>
  <c r="K31" i="1"/>
  <c r="O30" i="1"/>
  <c r="N30" i="1"/>
  <c r="P30" i="1" s="1"/>
  <c r="M30" i="1"/>
  <c r="L30" i="1"/>
  <c r="J30" i="1"/>
  <c r="K30" i="1" s="1"/>
  <c r="O29" i="1"/>
  <c r="N29" i="1"/>
  <c r="M29" i="1"/>
  <c r="L29" i="1"/>
  <c r="P29" i="1" s="1"/>
  <c r="K29" i="1"/>
  <c r="O28" i="1"/>
  <c r="N28" i="1"/>
  <c r="M28" i="1"/>
  <c r="L28" i="1"/>
  <c r="K28" i="1"/>
  <c r="J28" i="1"/>
  <c r="I28" i="1"/>
  <c r="O27" i="1"/>
  <c r="N27" i="1"/>
  <c r="P27" i="1" s="1"/>
  <c r="M27" i="1"/>
  <c r="L27" i="1"/>
  <c r="K27" i="1"/>
  <c r="O26" i="1"/>
  <c r="N26" i="1"/>
  <c r="M26" i="1"/>
  <c r="L26" i="1"/>
  <c r="O25" i="1"/>
  <c r="N25" i="1"/>
  <c r="M25" i="1"/>
  <c r="L25" i="1"/>
  <c r="O24" i="1"/>
  <c r="N24" i="1"/>
  <c r="M24" i="1"/>
  <c r="L24" i="1"/>
  <c r="K24" i="1"/>
  <c r="J24" i="1"/>
  <c r="O23" i="1"/>
  <c r="N23" i="1"/>
  <c r="M23" i="1"/>
  <c r="L23" i="1"/>
  <c r="J23" i="1"/>
  <c r="K23" i="1" s="1"/>
  <c r="O22" i="1"/>
  <c r="N22" i="1"/>
  <c r="P22" i="1" s="1"/>
  <c r="M22" i="1"/>
  <c r="L22" i="1"/>
  <c r="J22" i="1"/>
  <c r="K22" i="1" s="1"/>
  <c r="O21" i="1"/>
  <c r="N21" i="1"/>
  <c r="M21" i="1"/>
  <c r="L21" i="1"/>
  <c r="K21" i="1"/>
  <c r="O20" i="1"/>
  <c r="N20" i="1"/>
  <c r="M20" i="1"/>
  <c r="L20" i="1"/>
  <c r="K20" i="1"/>
  <c r="O19" i="1"/>
  <c r="N19" i="1"/>
  <c r="M19" i="1"/>
  <c r="L19" i="1"/>
  <c r="P19" i="1" s="1"/>
  <c r="J19" i="1"/>
  <c r="K19" i="1" s="1"/>
  <c r="U18" i="1"/>
  <c r="W18" i="1" s="1"/>
  <c r="X18" i="1" s="1"/>
  <c r="T18" i="1"/>
  <c r="V18" i="1" s="1"/>
  <c r="O18" i="1"/>
  <c r="N18" i="1"/>
  <c r="M18" i="1"/>
  <c r="L18" i="1"/>
  <c r="P18" i="1" s="1"/>
  <c r="J18" i="1"/>
  <c r="K18" i="1" s="1"/>
  <c r="U17" i="1"/>
  <c r="W17" i="1" s="1"/>
  <c r="X17" i="1" s="1"/>
  <c r="T17" i="1"/>
  <c r="V17" i="1" s="1"/>
  <c r="O17" i="1"/>
  <c r="N17" i="1"/>
  <c r="M17" i="1"/>
  <c r="L17" i="1"/>
  <c r="K17" i="1"/>
  <c r="J17" i="1"/>
  <c r="W16" i="1"/>
  <c r="X16" i="1" s="1"/>
  <c r="V16" i="1"/>
  <c r="V19" i="1" s="1"/>
  <c r="U16" i="1"/>
  <c r="T16" i="1"/>
  <c r="O16" i="1"/>
  <c r="N16" i="1"/>
  <c r="M16" i="1"/>
  <c r="L16" i="1"/>
  <c r="K16" i="1"/>
  <c r="J16" i="1"/>
  <c r="O15" i="1"/>
  <c r="N15" i="1"/>
  <c r="M15" i="1"/>
  <c r="L15" i="1"/>
  <c r="K15" i="1"/>
  <c r="M37" i="1" l="1"/>
  <c r="M39" i="1" s="1"/>
  <c r="O37" i="1"/>
  <c r="O39" i="1" s="1"/>
  <c r="N37" i="1"/>
  <c r="L37" i="1"/>
  <c r="L39" i="1" s="1"/>
  <c r="P23" i="1"/>
  <c r="P24" i="1"/>
  <c r="P32" i="1"/>
  <c r="P36" i="1"/>
  <c r="U19" i="1"/>
  <c r="P20" i="1"/>
  <c r="S27" i="1"/>
  <c r="P28" i="1"/>
  <c r="P31" i="1"/>
  <c r="P37" i="1"/>
  <c r="N39" i="1"/>
  <c r="T39" i="1"/>
  <c r="S26" i="1"/>
  <c r="P16" i="1"/>
  <c r="P15" i="1"/>
  <c r="S25" i="1"/>
  <c r="S29" i="1"/>
  <c r="S41" i="1"/>
  <c r="T40" i="1" s="1"/>
  <c r="T19" i="1"/>
  <c r="W19" i="1" s="1"/>
  <c r="X19" i="1" s="1"/>
  <c r="T38" i="1" l="1"/>
  <c r="T29" i="1"/>
  <c r="S30" i="1"/>
  <c r="T26" i="1" s="1"/>
  <c r="T25" i="1"/>
  <c r="T27" i="1" l="1"/>
  <c r="T28" i="1"/>
</calcChain>
</file>

<file path=xl/sharedStrings.xml><?xml version="1.0" encoding="utf-8"?>
<sst xmlns="http://schemas.openxmlformats.org/spreadsheetml/2006/main" count="165" uniqueCount="144">
  <si>
    <t>INSTITUTO TECNOLÓGICO DE ESTUDIOS SUPERIORES DE ZAMORA</t>
  </si>
  <si>
    <r>
      <t>PROGRAMA OPERATIVO</t>
    </r>
    <r>
      <rPr>
        <b/>
        <sz val="16"/>
        <color indexed="10"/>
        <rFont val="Arial"/>
        <family val="2"/>
      </rPr>
      <t xml:space="preserve"> ANUAL 2020</t>
    </r>
  </si>
  <si>
    <t>EVALUACIÓN FÍSICO FINANCIERA PROGRAMÁTICA PRESUPUESTAL</t>
  </si>
  <si>
    <t>DICIEMBRE 2020</t>
  </si>
  <si>
    <t>RESUMEN</t>
  </si>
  <si>
    <t>U P P:</t>
  </si>
  <si>
    <t xml:space="preserve">CLAVE PRESUPUESTAL: </t>
  </si>
  <si>
    <t xml:space="preserve"> 21111-12-233-2-5-3-2-3A-6-C-DD-D3-098-A91-A502755-5-2-3-09-1-15-Partida-11-1-16-04-034-0001-0-0-0</t>
  </si>
  <si>
    <t>PROGRAMA:</t>
  </si>
  <si>
    <t>DD Educación Superior</t>
  </si>
  <si>
    <t>SUB PROGRAMA:</t>
  </si>
  <si>
    <t>3 Educación Superior Tecnológica.</t>
  </si>
  <si>
    <t>Núm.     Prog.</t>
  </si>
  <si>
    <t xml:space="preserve">OBJETIVO </t>
  </si>
  <si>
    <t>COMPONENTE</t>
  </si>
  <si>
    <t>INDICADOR</t>
  </si>
  <si>
    <t>UNIDAD DE MEDIDA</t>
  </si>
  <si>
    <t>FACTORES</t>
  </si>
  <si>
    <t>META ANUAL</t>
  </si>
  <si>
    <t>ACUMULADO AL PERIODO</t>
  </si>
  <si>
    <t>PORCENTAJE DE AVANCE</t>
  </si>
  <si>
    <t>PRESUPUESTO ANUAL AUTORIZADO $</t>
  </si>
  <si>
    <t xml:space="preserve"> ACUMULADO AL PERIODO $                      </t>
  </si>
  <si>
    <t>DIFERENCIA                       $</t>
  </si>
  <si>
    <r>
      <t>JUSTIFICACIÓN A LAS DIFERENCIAS UNIDADES Y  $</t>
    </r>
    <r>
      <rPr>
        <b/>
        <sz val="10"/>
        <rFont val="Calibri"/>
        <family val="2"/>
      </rPr>
      <t xml:space="preserve"> </t>
    </r>
    <r>
      <rPr>
        <sz val="10"/>
        <rFont val="Calibri"/>
        <family val="2"/>
      </rPr>
      <t>*</t>
    </r>
    <r>
      <rPr>
        <b/>
        <sz val="10"/>
        <rFont val="Calibri"/>
        <family val="2"/>
      </rPr>
      <t xml:space="preserve">                 </t>
    </r>
  </si>
  <si>
    <t>Componente</t>
  </si>
  <si>
    <t>PROGRAMADA</t>
  </si>
  <si>
    <t>ALCANZADA</t>
  </si>
  <si>
    <t>APROBADO</t>
  </si>
  <si>
    <t xml:space="preserve">EJERCIDO                </t>
  </si>
  <si>
    <t>AVANCE DE PRESUPUESTO  EJERCIDO 2020 POR SUBSIDIO</t>
  </si>
  <si>
    <t xml:space="preserve"> Fortalecer la calidad de los Servicios Administrativos.</t>
  </si>
  <si>
    <t xml:space="preserve">Porcentaje de estudiantes de licenciatura inscritos en programas acreditados o reconocidos por su calidad. </t>
  </si>
  <si>
    <t>% Estudiantes en programas acreditados</t>
  </si>
  <si>
    <t>2785/2785</t>
  </si>
  <si>
    <t>SUBSIDIO</t>
  </si>
  <si>
    <t>AUTORIZADO</t>
  </si>
  <si>
    <t>EJERCIDO AL PERIDO</t>
  </si>
  <si>
    <t>POR ENERCER ANUAL</t>
  </si>
  <si>
    <t>% EJERCIDO</t>
  </si>
  <si>
    <t>% POR EJERCER</t>
  </si>
  <si>
    <t>Porcentaje de profesores de tiempo completo con posgrado.</t>
  </si>
  <si>
    <t>Profesores con Posgrado</t>
  </si>
  <si>
    <t>15/22</t>
  </si>
  <si>
    <t>Se ha radicado en parte el recurso de este componente para el pago a maestros con posgrado que imparten los cursos de nivelación, AutoCad etc. Los profesores que tienen algunas plazas de tiempo completo, les hace falta formalizar el grado académico, debido a la contingencia sanitaria no se ha podido concretar este proceso.</t>
  </si>
  <si>
    <t>SUB.FEDERAL</t>
  </si>
  <si>
    <t xml:space="preserve"> Porcentaje de profesores de tiempo completo con reconocimiento del perfil deseable.  </t>
  </si>
  <si>
    <t>Profesores con reconocimiento</t>
  </si>
  <si>
    <t xml:space="preserve">La Institución cuenta con 15 profesores con perfil deseable, sin embargo 4 de llos solo tienen plaza de tiempo completo, los otros 11 tiene 40 horas por nómina. Dicho lo anterior una vez terminado el lineamiento para la promoción del personal del Instituto, los profesores tendrán acceso a las plazas de tiempo completo. </t>
  </si>
  <si>
    <t>SUB.ESTATAL</t>
  </si>
  <si>
    <t xml:space="preserve"> Eficiencia Terminal</t>
  </si>
  <si>
    <t>Estudiantes</t>
  </si>
  <si>
    <t>247/727</t>
  </si>
  <si>
    <t xml:space="preserve">A este periodo no se logró la meta debido a que se consideran a los egresados de la generación XXIII, que acaban de egresar en marzo 2020 se tiene hasta febrero de 2021 para que este indicador aumente. </t>
  </si>
  <si>
    <t>VENTA DE BIENES Y P.S.</t>
  </si>
  <si>
    <t>2 Incrementar la cobertura, promover la inclusión y la equidad educativa.</t>
  </si>
  <si>
    <t xml:space="preserve"> Matrícula de nivel licenciatura</t>
  </si>
  <si>
    <t>3057</t>
  </si>
  <si>
    <t>Debido a la Contingencia Sanitaria el número de aspirantes y alumnos se ha visto afectado, sin embargo con el progama de promoción y difusión de la oferta educativa se ha logrado estar en constante comunicación con el alumnado del Instituto, así como con los alumnos de nivel medio superior para el nuevo ingreso. Se ha implementado el programa de trayecoria escolar para fortalecer la permanencia y eficiencia terminal del Instituto.</t>
  </si>
  <si>
    <t>TOTAL</t>
  </si>
  <si>
    <t>Matrícula a nivel posgrado</t>
  </si>
  <si>
    <t>17</t>
  </si>
  <si>
    <t>Se cuenta con la Maestría en Ingeniería en Sistemas, misma que se fortalece con un programa continuo de promoción y difución, así mismo se esta ampliando la oferta educativa en posgrado al estar realizando las  gestiones para aperturar la nueva maestría en Ingeniería Administrativa, misma que  se encuenta al 95% solo falta el visto bueno de Coepes y en cuanto se habra convocatoria por parte del TecNM se incluirá.</t>
  </si>
  <si>
    <t>Matrícula en educación no escolarizada- a distancia y mixta</t>
  </si>
  <si>
    <t>0</t>
  </si>
  <si>
    <t>Se estan realizando los estudios de factibilidad para las carreras de Ing. en Tecnologias de la Informacion y Comunicaciones, Ing. En Sistemas Computacionales, Ing. En Gestión Empresarial y la carrera de Contador Público.</t>
  </si>
  <si>
    <t>INSTITUTO TECNOLÓGICO DE ESTUDIOS SUPERIORES  DE ZAMORA-</t>
  </si>
  <si>
    <t>Promover la formación integral de los estudiantes</t>
  </si>
  <si>
    <t>Porcentaje de estudiantes que participan en actividades de extensión: artísticas, culturales y cívica</t>
  </si>
  <si>
    <t>1123/3057</t>
  </si>
  <si>
    <t>Debido a la contingencia no se inscribieron a los alumnos de primer semestre,  se aperturará la convocatoria para inscripción los días 18 y 19 de febrero 2021, en la plataforma Moocs por parte del TecNM, Curso en Linea dirigido a los alumnos para realizar actividades deportivas y civicas, deben de cursar 25 sesiones haciendo las actividades que se señalan y subiendo evidencias y así ser acreedores a una constancia de terminación.</t>
  </si>
  <si>
    <t>GRÁFICAS DE LA EVALUACIÓN PROGRAMÁTICA PRESUPUESTAL</t>
  </si>
  <si>
    <t>Porcentaje de estudiantes que participan en actividades deportivas y recreativas</t>
  </si>
  <si>
    <t>44/3057</t>
  </si>
  <si>
    <t xml:space="preserve">Porcentaje de estudiantes inscritos en algún curso o programa de enseñanza de lenguas extranjeras </t>
  </si>
  <si>
    <t>1139/3057</t>
  </si>
  <si>
    <t xml:space="preserve">Los alumnos que estan cursando el sexto semestre en adelante ya casi el 100% de ellos tiene terminado su idioma inglés, mismos que representan un 40% de la matricula total, es por ello que un alto porcentaje de estudiantes ya liberaron su idioma, sin embargo el indicador considera la totalidad de la matrícula, pero este indicador se atiende con el modelo TecNM de inglés y el Nodo de Idiomas ubicado en la ciudad de Zamora, Mich. </t>
  </si>
  <si>
    <t>EJERCIDO AL PERIODO POR PROCESO ADMINISTRATIVO</t>
  </si>
  <si>
    <t>CANTIDAD EJERCIDA POR PROCESO</t>
  </si>
  <si>
    <t>Impulsar la ciencia, la tecnología y la innovación</t>
  </si>
  <si>
    <t xml:space="preserve">Porcentaje de Programas de doctorado escolarizados en áreas de ciencia y tecnología registrados en el Programa Nacional de Posgrados de Calidad </t>
  </si>
  <si>
    <t>Programas de doctorado</t>
  </si>
  <si>
    <t>Para lograr tener un pograma de Doctorado dentro del PNPC y contar con profesores dentro del Sistema Nacional de Investigadores, se tienen que cumplir varios  requisitos previos en los cuales el Instituto ha trabajado invirtiendo algunos recursos, como por ejemplo: 1. Haber logrado primeramente contar con un programa de Maestría en Sistemas Computacionales. 2. Contar con 15 profesores que tienen el reconocimiento al Perfil Deseable. 3. Contar con 5 cuerpos académicos trabajando en las áreas de Sistemas computacionales y Electrónica. 4. Perfilar profesores para pertenecer al Sistema Nacional de Investigadores y 5. Trabajar las líneas de generación de conocimiento para la Maestría en Sistemas Computacionales. Ampliar la cobertura con la gestión de otro programa de Maestría en Ingeniería Administrativa. En lo anterior se ha invertido en algunas actividades encaminadas hacia lograr la meta de tener el programa de Doctorado.</t>
  </si>
  <si>
    <t>ACADEMICO</t>
  </si>
  <si>
    <t>Profesores de tiempo completo adscritos al Sistema Nacional de Investigadores</t>
  </si>
  <si>
    <t>Profesores</t>
  </si>
  <si>
    <t>VINCULACION</t>
  </si>
  <si>
    <t>Proyectos de investigación, desarrollo tecnológico e innovación.</t>
  </si>
  <si>
    <t>Proyectos</t>
  </si>
  <si>
    <t>57</t>
  </si>
  <si>
    <t xml:space="preserve">En este momento el TecNM demanda soluciones a problemas específicos en los ámbitos de investigación científica, desarrollo tecnológico e innovación. En la problemática de la contingencia COVID 19 y esta institución  ha desarrollado 3 productos derivados de esa problematica.: 1 respirador artificial, crema alcalinizada y una cabina sanitizante. </t>
  </si>
  <si>
    <t xml:space="preserve">PLANEACION </t>
  </si>
  <si>
    <t>Estudiantes de licenciatura y posgrado que participan en proyectos de investigación  científica, desarrollo tecnológico e innovación.</t>
  </si>
  <si>
    <t>164</t>
  </si>
  <si>
    <t>CALIDAD</t>
  </si>
  <si>
    <t>Consolidar la vinculación con los sectores público, social y privado.</t>
  </si>
  <si>
    <t>Registros de propiedad intelectual.</t>
  </si>
  <si>
    <t>Registro</t>
  </si>
  <si>
    <t>5</t>
  </si>
  <si>
    <t>Derivado de los trabajos de los indicadores 4.3 y 4.4, se tiene programado el registro de la propiedad intelectual de 1 respirador electrónico, una cabina sanitizante y una crema alcalina.</t>
  </si>
  <si>
    <t>ADMINISTRACION</t>
  </si>
  <si>
    <t>Porcentaje de egresados incorporados al mercado laboral.</t>
  </si>
  <si>
    <t>Egresados</t>
  </si>
  <si>
    <t>371/427</t>
  </si>
  <si>
    <t>Debido al buen desempeño que realizan los agresados en las prácticas profesionales, casi el 90% de ellos ocupan una plaza laboral en la misma empresa.</t>
  </si>
  <si>
    <t>Proyectos vinculados con los sectores público, social y privado.</t>
  </si>
  <si>
    <t>19</t>
  </si>
  <si>
    <t>El Instituto cuenta con proyectos vinculados con empresas importantes de la región, por ejemplo con el ayuntamiento de Vista Hermosa y el municipio de Ayotlán Jalisco.</t>
  </si>
  <si>
    <t>Estudiantes que participan en proyectos vinculados con los sectores público, social y privado.</t>
  </si>
  <si>
    <t>435</t>
  </si>
  <si>
    <t xml:space="preserve">Empresas incubadas a través del modelo institucional de incubación empresarial. </t>
  </si>
  <si>
    <t>Empresas incubadas</t>
  </si>
  <si>
    <t>En diciembre del 2019 se entregó el estudio de factibilidad al Tecnológico Nacional de México para la autorización de Incubadoras de Negocios y por cambios administrativos en el TecNM estamos esperando indicaciones sobre los trabajos de la Indubadora de Negocios. El modelo talento emprendedor se esta implementando con los profesores de las direferentes carreras del Instituto, para fortalecer el emprendimiento y poder lograr incubar empresas. Y debido a la Contingencia Sanitaria se han detenido de momento.</t>
  </si>
  <si>
    <t>Estudiantes que participan en el Modelo Talento Emprendedor.</t>
  </si>
  <si>
    <t>793</t>
  </si>
  <si>
    <t>Alumnos de las carreras de Ingeniería Industrial  e Ingeniería en Gestión Empresarial cursaron un programa de capacitación enfocado en el Modelo Talento Emprendedor.</t>
  </si>
  <si>
    <t>Modernizar la gestión institucional, fortalecer la transparencia y la rendición de cuentas.</t>
  </si>
  <si>
    <t>Personal directivo y no docente capacitado.</t>
  </si>
  <si>
    <t>Personal Directivo y no docente</t>
  </si>
  <si>
    <t>27 Directivos 70 No Docoentes</t>
  </si>
  <si>
    <t>27  Directivos  75 No docentes</t>
  </si>
  <si>
    <t>27 Directivos y 70 No Docentes</t>
  </si>
  <si>
    <t>27 Directivos y 70 No docentes</t>
  </si>
  <si>
    <t>Las capacitaciones fueron en línea derivado de la contingencia sanitaria por el COVID-19 lo que permitió generar economías y poder otorgar y programar  más capacitación al personal no docente.</t>
  </si>
  <si>
    <t>Instituto Certificado</t>
  </si>
  <si>
    <t>Instituto Tecnológico Certificado</t>
  </si>
  <si>
    <t>SGC, SGA, SGI</t>
  </si>
  <si>
    <t>SGC= SI    SGA=SI     SGI=SI    SIGD=NO   SGIG=NO   SGSST=SI  RRS=NO</t>
  </si>
  <si>
    <t>SGC, SGA, SGIG</t>
  </si>
  <si>
    <t>SGC, SGA, SGI.</t>
  </si>
  <si>
    <t>El Instituto cuenta con las siguientes certificaciones:  ISO 50001: 2018 (gestión de energía), ISO 9001:2015 (procesos),  ISO 14001:2015 (gestión Ambiental), OHSAS 18001:2007 (seguridad y salud ocupacional), ITESZ como Institución 100 % Libre de Plástico de un solo uso, Certificación lugar libre del consumo del Tabaco y la Norma Mexicana NMX-R-025-SCFI-2015 en Ingualdad Laboral y no Discriminación, se obtuvo un dictamen positivo.</t>
  </si>
  <si>
    <t>PRESUPUESTO POR SUBSIDIO</t>
  </si>
  <si>
    <t>T O T A L E S</t>
  </si>
  <si>
    <t>PRESUPUESTO ANUAL</t>
  </si>
  <si>
    <t>PROGRAMAS ESPECIALES  este debe corresponder a los proyectos autorizados con remanentes, recursos federales extraordinarios, otros recursos etc.</t>
  </si>
  <si>
    <t>27  Directivos  50 No docentes</t>
  </si>
  <si>
    <t xml:space="preserve">La relación de los programas especiales se pueden ver a detalle en el concentrado de recursos para programas especiales anexo a este reporte. </t>
  </si>
  <si>
    <t>FEDERAL</t>
  </si>
  <si>
    <t>ESTATAL</t>
  </si>
  <si>
    <r>
      <t xml:space="preserve">Fuente de información:  </t>
    </r>
    <r>
      <rPr>
        <sz val="11"/>
        <rFont val="Calibri"/>
        <family val="2"/>
      </rPr>
      <t>Sistema Automatizado de Administración y  Contabilidad Gubernamental del ITESZ</t>
    </r>
  </si>
  <si>
    <t>PROPIOS</t>
  </si>
  <si>
    <t>ELABORÓ</t>
  </si>
  <si>
    <t>REVISÓ</t>
  </si>
  <si>
    <t>AUTORIZÓ</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</si>
</sst>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44" formatCode="_-&quot;$&quot;* #,##0.00_-;\-&quot;$&quot;* #,##0.00_-;_-&quot;$&quot;* &quot;-&quot;??_-;_-@_-"/>
    <numFmt numFmtId="43" formatCode="_-* #,##0.00_-;\-* #,##0.00_-;_-* &quot;-&quot;??_-;_-@_-"/>
    <numFmt numFmtId="164" formatCode="&quot;$&quot;#,##0.00"/>
    <numFmt numFmtId="165" formatCode="_-* #,##0_-;\-* #,##0_-;_-* &quot;-&quot;??_-;_-@_-"/>
    <numFmt numFmtId="166" formatCode="#,##0.00_ ;\-#,##0.00\ "/>
  </numFmts>
  <fonts count="37" x14ac:knownFonts="1">
    <font>
      <sz val="10"/>
      <name val="Arial"/>
    </font>
    <font>
      <b/>
      <sz val="11"/>
      <color theme="0"/>
      <name val="Calibri"/>
      <family val="2"/>
      <scheme val="minor"/>
    </font>
    <font>
      <b/>
      <sz val="11"/>
      <color theme="1"/>
      <name val="Calibri"/>
      <family val="2"/>
      <scheme val="minor"/>
    </font>
    <font>
      <b/>
      <i/>
      <sz val="16"/>
      <name val="Arial"/>
      <family val="2"/>
    </font>
    <font>
      <b/>
      <sz val="16"/>
      <name val="Arial"/>
      <family val="2"/>
    </font>
    <font>
      <b/>
      <sz val="16"/>
      <color indexed="10"/>
      <name val="Arial"/>
      <family val="2"/>
    </font>
    <font>
      <b/>
      <sz val="18"/>
      <name val="Arial"/>
      <family val="2"/>
    </font>
    <font>
      <b/>
      <sz val="14"/>
      <name val="Arial"/>
      <family val="2"/>
    </font>
    <font>
      <b/>
      <sz val="12"/>
      <name val="Calibri"/>
      <family val="2"/>
      <scheme val="minor"/>
    </font>
    <font>
      <b/>
      <sz val="12"/>
      <name val="Arial"/>
      <family val="2"/>
    </font>
    <font>
      <b/>
      <sz val="12"/>
      <color theme="1"/>
      <name val="Arial"/>
      <family val="2"/>
    </font>
    <font>
      <sz val="10"/>
      <name val="Calibri"/>
      <family val="2"/>
      <scheme val="minor"/>
    </font>
    <font>
      <b/>
      <sz val="10"/>
      <name val="Calibri"/>
      <family val="2"/>
      <scheme val="minor"/>
    </font>
    <font>
      <b/>
      <sz val="9"/>
      <name val="Calibri"/>
      <family val="2"/>
      <scheme val="minor"/>
    </font>
    <font>
      <b/>
      <sz val="10"/>
      <name val="Calibri"/>
      <family val="2"/>
    </font>
    <font>
      <sz val="10"/>
      <name val="Calibri"/>
      <family val="2"/>
    </font>
    <font>
      <b/>
      <sz val="7"/>
      <name val="Calibri"/>
      <family val="2"/>
      <scheme val="minor"/>
    </font>
    <font>
      <sz val="12"/>
      <color theme="1"/>
      <name val="Arial"/>
      <family val="2"/>
    </font>
    <font>
      <sz val="11"/>
      <name val="Arial"/>
      <family val="2"/>
    </font>
    <font>
      <sz val="10"/>
      <name val="Arial"/>
      <family val="2"/>
    </font>
    <font>
      <sz val="14"/>
      <name val="Arial"/>
      <family val="2"/>
    </font>
    <font>
      <sz val="12"/>
      <name val="Arial"/>
      <family val="2"/>
    </font>
    <font>
      <b/>
      <sz val="8"/>
      <color theme="0"/>
      <name val="Calibri"/>
      <family val="2"/>
      <scheme val="minor"/>
    </font>
    <font>
      <b/>
      <sz val="9"/>
      <color theme="0"/>
      <name val="Calibri"/>
      <family val="2"/>
      <scheme val="minor"/>
    </font>
    <font>
      <sz val="9"/>
      <name val="Arial"/>
      <family val="2"/>
    </font>
    <font>
      <sz val="8"/>
      <name val="Arial"/>
      <family val="2"/>
    </font>
    <font>
      <sz val="12"/>
      <name val="Calibri"/>
      <family val="2"/>
      <scheme val="minor"/>
    </font>
    <font>
      <sz val="11"/>
      <color theme="1"/>
      <name val="Arial"/>
      <family val="2"/>
    </font>
    <font>
      <sz val="20"/>
      <color theme="1"/>
      <name val="Calibri"/>
      <family val="2"/>
      <scheme val="minor"/>
    </font>
    <font>
      <b/>
      <sz val="11"/>
      <name val="Calibri"/>
      <family val="2"/>
      <scheme val="minor"/>
    </font>
    <font>
      <sz val="11"/>
      <name val="Calibri"/>
      <family val="2"/>
    </font>
    <font>
      <sz val="10"/>
      <name val="Algerian"/>
      <family val="5"/>
    </font>
    <font>
      <sz val="14"/>
      <color theme="1"/>
      <name val="Calibri"/>
      <family val="2"/>
      <scheme val="minor"/>
    </font>
    <font>
      <sz val="14"/>
      <name val="Calibri"/>
      <family val="2"/>
      <scheme val="minor"/>
    </font>
    <font>
      <sz val="12"/>
      <name val="Calibri"/>
      <family val="2"/>
    </font>
    <font>
      <b/>
      <sz val="12"/>
      <name val="Calibri"/>
      <family val="2"/>
    </font>
    <font>
      <sz val="11"/>
      <name val="Calibri"/>
      <family val="2"/>
      <scheme val="minor"/>
    </font>
  </fonts>
  <fills count="13">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8" tint="-0.249977111117893"/>
        <bgColor indexed="64"/>
      </patternFill>
    </fill>
    <fill>
      <patternFill patternType="solid">
        <fgColor theme="4" tint="0.79998168889431442"/>
        <bgColor indexed="64"/>
      </patternFill>
    </fill>
    <fill>
      <patternFill patternType="solid">
        <fgColor theme="3" tint="0.79998168889431442"/>
        <bgColor indexed="64"/>
      </patternFill>
    </fill>
    <fill>
      <patternFill patternType="solid">
        <fgColor theme="3" tint="0.39997558519241921"/>
        <bgColor indexed="64"/>
      </patternFill>
    </fill>
    <fill>
      <patternFill patternType="solid">
        <fgColor rgb="FFFFFF00"/>
        <bgColor indexed="64"/>
      </patternFill>
    </fill>
    <fill>
      <patternFill patternType="solid">
        <fgColor rgb="FF92D050"/>
        <bgColor indexed="64"/>
      </patternFill>
    </fill>
    <fill>
      <patternFill patternType="solid">
        <fgColor theme="7" tint="0.39997558519241921"/>
        <bgColor indexed="64"/>
      </patternFill>
    </fill>
    <fill>
      <patternFill patternType="solid">
        <fgColor theme="8" tint="0.39997558519241921"/>
        <bgColor indexed="64"/>
      </patternFill>
    </fill>
  </fills>
  <borders count="46">
    <border>
      <left/>
      <right/>
      <top/>
      <bottom/>
      <diagonal/>
    </border>
    <border>
      <left/>
      <right/>
      <top/>
      <bottom style="thin">
        <color indexed="64"/>
      </bottom>
      <diagonal/>
    </border>
    <border>
      <left/>
      <right/>
      <top style="thin">
        <color indexed="64"/>
      </top>
      <bottom style="thin">
        <color indexed="64"/>
      </bottom>
      <diagonal/>
    </border>
    <border>
      <left/>
      <right/>
      <top/>
      <bottom style="thick">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right/>
      <top/>
      <bottom style="medium">
        <color indexed="64"/>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7">
    <xf numFmtId="0" fontId="0" fillId="0" borderId="0"/>
    <xf numFmtId="43" fontId="19" fillId="0" borderId="0" applyFont="0" applyFill="0" applyBorder="0" applyAlignment="0" applyProtection="0"/>
    <xf numFmtId="9" fontId="19" fillId="0" borderId="0" applyFont="0" applyFill="0" applyBorder="0" applyAlignment="0" applyProtection="0"/>
    <xf numFmtId="44" fontId="19" fillId="0" borderId="0" applyFont="0" applyFill="0" applyBorder="0" applyAlignment="0" applyProtection="0"/>
    <xf numFmtId="9" fontId="19" fillId="0" borderId="0" applyFont="0" applyFill="0" applyBorder="0" applyAlignment="0" applyProtection="0"/>
    <xf numFmtId="0" fontId="19" fillId="0" borderId="0"/>
    <xf numFmtId="43" fontId="19" fillId="0" borderId="0" applyFont="0" applyFill="0" applyBorder="0" applyAlignment="0" applyProtection="0"/>
  </cellStyleXfs>
  <cellXfs count="216">
    <xf numFmtId="0" fontId="0" fillId="0" borderId="0" xfId="0"/>
    <xf numFmtId="0" fontId="4" fillId="0" borderId="0" xfId="0" applyFont="1" applyAlignment="1">
      <alignment horizontal="center" vertical="center"/>
    </xf>
    <xf numFmtId="0" fontId="4" fillId="2" borderId="0" xfId="0" applyFont="1" applyFill="1" applyAlignment="1">
      <alignment horizontal="center" vertical="center"/>
    </xf>
    <xf numFmtId="0" fontId="4" fillId="0" borderId="0" xfId="0" applyFont="1" applyAlignment="1">
      <alignment horizontal="justify" vertical="center"/>
    </xf>
    <xf numFmtId="0" fontId="8" fillId="0" borderId="0" xfId="0" applyFont="1" applyAlignment="1">
      <alignment horizontal="right"/>
    </xf>
    <xf numFmtId="0" fontId="10" fillId="0" borderId="0" xfId="0" applyFont="1"/>
    <xf numFmtId="0" fontId="9" fillId="0" borderId="0" xfId="0" applyFont="1"/>
    <xf numFmtId="0" fontId="8" fillId="0" borderId="0" xfId="0" applyFont="1"/>
    <xf numFmtId="0" fontId="9" fillId="0" borderId="1" xfId="0" applyFont="1" applyBorder="1"/>
    <xf numFmtId="0" fontId="9" fillId="0" borderId="0" xfId="0" applyFont="1" applyFill="1"/>
    <xf numFmtId="0" fontId="9" fillId="2" borderId="0" xfId="0" applyFont="1" applyFill="1"/>
    <xf numFmtId="0" fontId="9" fillId="0" borderId="0" xfId="0" applyFont="1" applyAlignment="1"/>
    <xf numFmtId="10" fontId="9" fillId="0" borderId="0" xfId="0" applyNumberFormat="1" applyFont="1" applyAlignment="1"/>
    <xf numFmtId="0" fontId="11" fillId="0" borderId="0" xfId="0" applyFont="1"/>
    <xf numFmtId="0" fontId="11" fillId="2" borderId="0" xfId="0" applyFont="1" applyFill="1"/>
    <xf numFmtId="0" fontId="11" fillId="0" borderId="3" xfId="0" applyFont="1" applyBorder="1"/>
    <xf numFmtId="0" fontId="12" fillId="3" borderId="4"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2" fillId="3" borderId="14" xfId="0" applyFont="1" applyFill="1" applyBorder="1" applyAlignment="1">
      <alignment horizontal="center" vertical="center" wrapText="1"/>
    </xf>
    <xf numFmtId="0" fontId="12" fillId="3" borderId="5"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21" xfId="0" applyFont="1" applyFill="1" applyBorder="1" applyAlignment="1">
      <alignment horizontal="center" vertical="center"/>
    </xf>
    <xf numFmtId="0" fontId="17" fillId="0" borderId="22" xfId="0" applyFont="1" applyFill="1" applyBorder="1" applyAlignment="1">
      <alignment horizontal="left" vertical="center" wrapText="1"/>
    </xf>
    <xf numFmtId="0" fontId="18" fillId="0" borderId="4" xfId="0" applyFont="1" applyFill="1" applyBorder="1" applyAlignment="1">
      <alignment horizontal="center" vertical="center" wrapText="1"/>
    </xf>
    <xf numFmtId="9" fontId="18" fillId="0" borderId="4" xfId="0" applyNumberFormat="1" applyFont="1" applyBorder="1" applyAlignment="1">
      <alignment horizontal="center" vertical="center"/>
    </xf>
    <xf numFmtId="9" fontId="18" fillId="0" borderId="22" xfId="2" applyFont="1" applyFill="1" applyBorder="1" applyAlignment="1">
      <alignment horizontal="center" vertical="center"/>
    </xf>
    <xf numFmtId="10" fontId="18" fillId="0" borderId="23" xfId="0" applyNumberFormat="1" applyFont="1" applyFill="1" applyBorder="1" applyAlignment="1">
      <alignment horizontal="center" vertical="center"/>
    </xf>
    <xf numFmtId="10" fontId="18" fillId="0" borderId="24" xfId="2" applyNumberFormat="1" applyFont="1" applyFill="1" applyBorder="1" applyAlignment="1">
      <alignment horizontal="center" vertical="center"/>
    </xf>
    <xf numFmtId="164" fontId="20" fillId="0" borderId="24" xfId="3" applyNumberFormat="1" applyFont="1" applyFill="1" applyBorder="1" applyAlignment="1">
      <alignment horizontal="center" vertical="center" wrapText="1"/>
    </xf>
    <xf numFmtId="164" fontId="20" fillId="0" borderId="25" xfId="3" applyNumberFormat="1" applyFont="1" applyFill="1" applyBorder="1" applyAlignment="1">
      <alignment horizontal="center" vertical="center" wrapText="1"/>
    </xf>
    <xf numFmtId="9" fontId="21" fillId="0" borderId="25" xfId="2" applyFont="1" applyFill="1" applyBorder="1" applyAlignment="1">
      <alignment horizontal="center" vertical="center"/>
    </xf>
    <xf numFmtId="0" fontId="18" fillId="0" borderId="26" xfId="0" applyFont="1" applyFill="1" applyBorder="1" applyAlignment="1">
      <alignment horizontal="center" vertical="center" wrapText="1"/>
    </xf>
    <xf numFmtId="43" fontId="0" fillId="0" borderId="0" xfId="0" applyNumberFormat="1"/>
    <xf numFmtId="0" fontId="1" fillId="5" borderId="27" xfId="0" applyFont="1" applyFill="1" applyBorder="1" applyAlignment="1">
      <alignment horizontal="center" wrapText="1"/>
    </xf>
    <xf numFmtId="0" fontId="22" fillId="5" borderId="28" xfId="0" applyFont="1" applyFill="1" applyBorder="1" applyAlignment="1">
      <alignment horizontal="center" wrapText="1"/>
    </xf>
    <xf numFmtId="0" fontId="23" fillId="5" borderId="28" xfId="0" applyFont="1" applyFill="1" applyBorder="1" applyAlignment="1">
      <alignment horizontal="center" wrapText="1"/>
    </xf>
    <xf numFmtId="0" fontId="23" fillId="5" borderId="29" xfId="0" applyFont="1" applyFill="1" applyBorder="1" applyAlignment="1">
      <alignment horizontal="center" wrapText="1"/>
    </xf>
    <xf numFmtId="0" fontId="17" fillId="0" borderId="25" xfId="0" applyFont="1" applyFill="1" applyBorder="1" applyAlignment="1">
      <alignment horizontal="center" vertical="center" wrapText="1"/>
    </xf>
    <xf numFmtId="0" fontId="17" fillId="0" borderId="30" xfId="0" applyFont="1" applyFill="1" applyBorder="1" applyAlignment="1">
      <alignment horizontal="center" vertical="center"/>
    </xf>
    <xf numFmtId="0" fontId="17" fillId="0" borderId="31" xfId="0" applyFont="1" applyFill="1" applyBorder="1" applyAlignment="1">
      <alignment horizontal="left" vertical="center" wrapText="1"/>
    </xf>
    <xf numFmtId="0" fontId="18" fillId="0" borderId="15" xfId="0" applyFont="1" applyFill="1" applyBorder="1" applyAlignment="1">
      <alignment horizontal="center" vertical="center" wrapText="1"/>
    </xf>
    <xf numFmtId="49" fontId="18" fillId="0" borderId="32" xfId="0" applyNumberFormat="1" applyFont="1" applyFill="1" applyBorder="1" applyAlignment="1">
      <alignment horizontal="center" vertical="center" wrapText="1"/>
    </xf>
    <xf numFmtId="9" fontId="18" fillId="0" borderId="32" xfId="2" applyFont="1" applyFill="1" applyBorder="1" applyAlignment="1">
      <alignment horizontal="center" vertical="center"/>
    </xf>
    <xf numFmtId="9" fontId="18" fillId="0" borderId="31" xfId="2" applyFont="1" applyFill="1" applyBorder="1" applyAlignment="1">
      <alignment horizontal="center" vertical="center"/>
    </xf>
    <xf numFmtId="9" fontId="18" fillId="0" borderId="25" xfId="2" applyFont="1" applyFill="1" applyBorder="1" applyAlignment="1">
      <alignment horizontal="center" vertical="center" wrapText="1"/>
    </xf>
    <xf numFmtId="10" fontId="18" fillId="0" borderId="30" xfId="2" applyNumberFormat="1" applyFont="1" applyFill="1" applyBorder="1" applyAlignment="1">
      <alignment horizontal="center" vertical="center"/>
    </xf>
    <xf numFmtId="0" fontId="18" fillId="0" borderId="32" xfId="0" applyFont="1" applyFill="1" applyBorder="1" applyAlignment="1">
      <alignment horizontal="center" vertical="center" wrapText="1"/>
    </xf>
    <xf numFmtId="0" fontId="2" fillId="0" borderId="25" xfId="0" applyFont="1" applyBorder="1"/>
    <xf numFmtId="44" fontId="24" fillId="0" borderId="25" xfId="0" applyNumberFormat="1" applyFont="1" applyBorder="1"/>
    <xf numFmtId="44" fontId="25" fillId="0" borderId="25" xfId="0" applyNumberFormat="1" applyFont="1" applyBorder="1"/>
    <xf numFmtId="9" fontId="24" fillId="0" borderId="25" xfId="2" applyFont="1" applyBorder="1"/>
    <xf numFmtId="0" fontId="17" fillId="0" borderId="33" xfId="0" applyFont="1" applyFill="1" applyBorder="1" applyAlignment="1">
      <alignment horizontal="center" vertical="center"/>
    </xf>
    <xf numFmtId="9" fontId="18" fillId="0" borderId="24" xfId="0" applyNumberFormat="1" applyFont="1" applyFill="1" applyBorder="1" applyAlignment="1">
      <alignment horizontal="center" vertical="center"/>
    </xf>
    <xf numFmtId="9" fontId="18" fillId="0" borderId="24" xfId="2" applyFont="1" applyFill="1" applyBorder="1" applyAlignment="1">
      <alignment horizontal="center" vertical="center"/>
    </xf>
    <xf numFmtId="1" fontId="18" fillId="0" borderId="32" xfId="2" applyNumberFormat="1" applyFont="1" applyFill="1" applyBorder="1" applyAlignment="1">
      <alignment horizontal="center" vertical="center"/>
    </xf>
    <xf numFmtId="0" fontId="18" fillId="0" borderId="31" xfId="1" applyNumberFormat="1" applyFont="1" applyFill="1" applyBorder="1" applyAlignment="1">
      <alignment horizontal="center" vertical="center"/>
    </xf>
    <xf numFmtId="49" fontId="18" fillId="0" borderId="24" xfId="0" applyNumberFormat="1" applyFont="1" applyFill="1" applyBorder="1" applyAlignment="1">
      <alignment horizontal="center" vertical="center"/>
    </xf>
    <xf numFmtId="43" fontId="0" fillId="0" borderId="0" xfId="0" applyNumberFormat="1" applyFill="1"/>
    <xf numFmtId="0" fontId="2" fillId="6" borderId="25" xfId="0" applyFont="1" applyFill="1" applyBorder="1"/>
    <xf numFmtId="44" fontId="24" fillId="7" borderId="25" xfId="0" applyNumberFormat="1" applyFont="1" applyFill="1" applyBorder="1"/>
    <xf numFmtId="9" fontId="24" fillId="7" borderId="25" xfId="2" applyFont="1" applyFill="1" applyBorder="1"/>
    <xf numFmtId="0" fontId="0" fillId="0" borderId="0" xfId="0" applyFill="1"/>
    <xf numFmtId="1" fontId="18" fillId="0" borderId="34" xfId="2" applyNumberFormat="1" applyFont="1" applyFill="1" applyBorder="1" applyAlignment="1">
      <alignment horizontal="center" vertical="center"/>
    </xf>
    <xf numFmtId="0" fontId="18" fillId="0" borderId="31" xfId="2" applyNumberFormat="1" applyFont="1" applyFill="1" applyBorder="1" applyAlignment="1">
      <alignment horizontal="center" vertical="center"/>
    </xf>
    <xf numFmtId="0" fontId="18" fillId="0" borderId="24" xfId="1" applyNumberFormat="1" applyFont="1" applyFill="1" applyBorder="1" applyAlignment="1">
      <alignment horizontal="center" vertical="center"/>
    </xf>
    <xf numFmtId="0" fontId="17" fillId="0" borderId="35" xfId="0" applyFont="1" applyFill="1" applyBorder="1" applyAlignment="1">
      <alignment horizontal="center" vertical="center" wrapText="1"/>
    </xf>
    <xf numFmtId="49" fontId="18" fillId="0" borderId="1" xfId="0" applyNumberFormat="1" applyFont="1" applyFill="1" applyBorder="1" applyAlignment="1">
      <alignment horizontal="center" vertical="center" wrapText="1"/>
    </xf>
    <xf numFmtId="1" fontId="18" fillId="0" borderId="21" xfId="2" applyNumberFormat="1" applyFont="1" applyFill="1" applyBorder="1" applyAlignment="1">
      <alignment horizontal="center" vertical="center"/>
    </xf>
    <xf numFmtId="49" fontId="18" fillId="0" borderId="31" xfId="2" applyNumberFormat="1" applyFont="1" applyFill="1" applyBorder="1" applyAlignment="1">
      <alignment horizontal="center" vertical="center"/>
    </xf>
    <xf numFmtId="9" fontId="18" fillId="0" borderId="32" xfId="4" applyFont="1" applyFill="1" applyBorder="1" applyAlignment="1">
      <alignment horizontal="center" vertical="center"/>
    </xf>
    <xf numFmtId="10" fontId="18" fillId="0" borderId="24" xfId="0" applyNumberFormat="1" applyFont="1" applyFill="1" applyBorder="1" applyAlignment="1">
      <alignment horizontal="center" vertical="center"/>
    </xf>
    <xf numFmtId="49" fontId="18" fillId="0" borderId="15" xfId="0" applyNumberFormat="1" applyFont="1" applyFill="1" applyBorder="1" applyAlignment="1">
      <alignment horizontal="center" vertical="center" wrapText="1"/>
    </xf>
    <xf numFmtId="9" fontId="18" fillId="0" borderId="8" xfId="4" applyFont="1" applyFill="1" applyBorder="1" applyAlignment="1">
      <alignment horizontal="center" vertical="center"/>
    </xf>
    <xf numFmtId="0" fontId="11" fillId="3" borderId="25" xfId="0" applyFont="1" applyFill="1" applyBorder="1" applyAlignment="1">
      <alignment vertical="center" wrapText="1"/>
    </xf>
    <xf numFmtId="43" fontId="0" fillId="8" borderId="33" xfId="0" applyNumberFormat="1" applyFill="1" applyBorder="1"/>
    <xf numFmtId="165" fontId="0" fillId="0" borderId="25" xfId="0" applyNumberFormat="1" applyBorder="1"/>
    <xf numFmtId="43" fontId="0" fillId="0" borderId="0" xfId="0" applyNumberFormat="1" applyFill="1" applyBorder="1"/>
    <xf numFmtId="43" fontId="0" fillId="9" borderId="33" xfId="0" applyNumberFormat="1" applyFill="1" applyBorder="1"/>
    <xf numFmtId="0" fontId="18" fillId="0" borderId="15" xfId="5" applyFont="1" applyBorder="1" applyAlignment="1">
      <alignment horizontal="center" vertical="center" wrapText="1"/>
    </xf>
    <xf numFmtId="49" fontId="18" fillId="0" borderId="1" xfId="5" applyNumberFormat="1" applyFont="1" applyBorder="1" applyAlignment="1">
      <alignment horizontal="center" vertical="center" wrapText="1"/>
    </xf>
    <xf numFmtId="0" fontId="18" fillId="0" borderId="4" xfId="0" applyFont="1" applyBorder="1" applyAlignment="1">
      <alignment horizontal="center" vertical="center"/>
    </xf>
    <xf numFmtId="49" fontId="18" fillId="0" borderId="1" xfId="2" applyNumberFormat="1" applyFont="1" applyFill="1" applyBorder="1" applyAlignment="1">
      <alignment horizontal="center" vertical="center"/>
    </xf>
    <xf numFmtId="0" fontId="18" fillId="0" borderId="24" xfId="0" applyNumberFormat="1" applyFont="1" applyFill="1" applyBorder="1" applyAlignment="1">
      <alignment horizontal="center" vertical="center"/>
    </xf>
    <xf numFmtId="43" fontId="0" fillId="10" borderId="25" xfId="0" applyNumberFormat="1" applyFill="1" applyBorder="1"/>
    <xf numFmtId="0" fontId="18" fillId="0" borderId="15" xfId="0" applyFont="1" applyBorder="1" applyAlignment="1">
      <alignment horizontal="center" vertical="center" wrapText="1"/>
    </xf>
    <xf numFmtId="43" fontId="0" fillId="11" borderId="25" xfId="0" applyNumberFormat="1" applyFill="1" applyBorder="1"/>
    <xf numFmtId="0" fontId="18" fillId="0" borderId="8" xfId="5" applyFont="1" applyBorder="1" applyAlignment="1">
      <alignment horizontal="center" vertical="center" wrapText="1"/>
    </xf>
    <xf numFmtId="0" fontId="18" fillId="0" borderId="1" xfId="2" applyNumberFormat="1" applyFont="1" applyFill="1" applyBorder="1" applyAlignment="1">
      <alignment horizontal="center" vertical="center"/>
    </xf>
    <xf numFmtId="43" fontId="0" fillId="12" borderId="25" xfId="0" applyNumberFormat="1" applyFill="1" applyBorder="1"/>
    <xf numFmtId="49" fontId="18" fillId="0" borderId="31" xfId="0" applyNumberFormat="1" applyFont="1" applyFill="1" applyBorder="1" applyAlignment="1">
      <alignment horizontal="center" vertical="center" wrapText="1"/>
    </xf>
    <xf numFmtId="9" fontId="18" fillId="0" borderId="1" xfId="2" applyFont="1" applyFill="1" applyBorder="1" applyAlignment="1">
      <alignment horizontal="center" vertical="center"/>
    </xf>
    <xf numFmtId="43" fontId="0" fillId="0" borderId="25" xfId="0" applyNumberFormat="1" applyBorder="1"/>
    <xf numFmtId="0" fontId="18" fillId="0" borderId="15" xfId="5" applyFont="1" applyFill="1" applyBorder="1" applyAlignment="1">
      <alignment horizontal="center" vertical="center" wrapText="1"/>
    </xf>
    <xf numFmtId="49" fontId="18" fillId="0" borderId="1" xfId="5" applyNumberFormat="1" applyFont="1" applyFill="1" applyBorder="1" applyAlignment="1">
      <alignment horizontal="center" vertical="center" wrapText="1"/>
    </xf>
    <xf numFmtId="0" fontId="18" fillId="0" borderId="15" xfId="0" applyFont="1" applyFill="1" applyBorder="1" applyAlignment="1">
      <alignment horizontal="center" vertical="center"/>
    </xf>
    <xf numFmtId="165" fontId="0" fillId="0" borderId="0" xfId="0" applyNumberFormat="1" applyFill="1" applyBorder="1"/>
    <xf numFmtId="0" fontId="18" fillId="0" borderId="9" xfId="0" applyFont="1" applyFill="1" applyBorder="1" applyAlignment="1">
      <alignment vertical="center" wrapText="1"/>
    </xf>
    <xf numFmtId="9" fontId="21" fillId="0" borderId="20" xfId="2" applyFont="1" applyFill="1" applyBorder="1" applyAlignment="1">
      <alignment horizontal="center" vertical="center"/>
    </xf>
    <xf numFmtId="0" fontId="18" fillId="0" borderId="25" xfId="0" applyFont="1" applyFill="1" applyBorder="1" applyAlignment="1">
      <alignment vertical="center" wrapText="1"/>
    </xf>
    <xf numFmtId="0" fontId="18" fillId="0" borderId="8" xfId="0" applyFont="1" applyBorder="1" applyAlignment="1">
      <alignment horizontal="center" vertical="center" wrapText="1"/>
    </xf>
    <xf numFmtId="9" fontId="18" fillId="0" borderId="1" xfId="2" applyFont="1" applyFill="1" applyBorder="1" applyAlignment="1">
      <alignment horizontal="center" vertical="center" wrapText="1"/>
    </xf>
    <xf numFmtId="9" fontId="18" fillId="0" borderId="24" xfId="0" applyNumberFormat="1" applyFont="1" applyFill="1" applyBorder="1" applyAlignment="1">
      <alignment horizontal="center" vertical="center" wrapText="1"/>
    </xf>
    <xf numFmtId="0" fontId="18" fillId="0" borderId="13" xfId="5" applyFont="1" applyFill="1" applyBorder="1" applyAlignment="1">
      <alignment horizontal="center" vertical="center" wrapText="1"/>
    </xf>
    <xf numFmtId="0" fontId="18" fillId="0" borderId="25" xfId="0" applyFont="1" applyFill="1" applyBorder="1" applyAlignment="1">
      <alignment horizontal="center" vertical="center" wrapText="1"/>
    </xf>
    <xf numFmtId="0" fontId="19" fillId="0" borderId="13" xfId="0" applyFont="1" applyFill="1" applyBorder="1" applyAlignment="1">
      <alignment horizontal="center" vertical="center" wrapText="1"/>
    </xf>
    <xf numFmtId="0" fontId="18" fillId="0" borderId="33" xfId="0" applyFont="1" applyFill="1" applyBorder="1" applyAlignment="1">
      <alignment horizontal="center" vertical="center" wrapText="1"/>
    </xf>
    <xf numFmtId="0" fontId="19" fillId="0" borderId="0" xfId="0" applyFont="1" applyFill="1"/>
    <xf numFmtId="0" fontId="28" fillId="3" borderId="39" xfId="0" applyFont="1" applyFill="1" applyBorder="1" applyAlignment="1">
      <alignment horizontal="center" vertical="center"/>
    </xf>
    <xf numFmtId="0" fontId="28" fillId="3" borderId="40" xfId="0" applyFont="1" applyFill="1" applyBorder="1" applyAlignment="1">
      <alignment horizontal="center" vertical="center"/>
    </xf>
    <xf numFmtId="164" fontId="20" fillId="3" borderId="40" xfId="3" applyNumberFormat="1" applyFont="1" applyFill="1" applyBorder="1" applyAlignment="1">
      <alignment horizontal="center"/>
    </xf>
    <xf numFmtId="44" fontId="20" fillId="3" borderId="40" xfId="3" applyFont="1" applyFill="1" applyBorder="1" applyAlignment="1">
      <alignment horizontal="center"/>
    </xf>
    <xf numFmtId="9" fontId="21" fillId="3" borderId="25" xfId="2" applyFont="1" applyFill="1" applyBorder="1" applyAlignment="1">
      <alignment horizontal="center" vertical="center"/>
    </xf>
    <xf numFmtId="0" fontId="18" fillId="0" borderId="25" xfId="0" applyFont="1" applyBorder="1" applyAlignment="1">
      <alignment horizontal="justify" vertical="center"/>
    </xf>
    <xf numFmtId="0" fontId="17" fillId="0" borderId="8" xfId="0" applyFont="1" applyFill="1" applyBorder="1" applyAlignment="1">
      <alignment horizontal="center" vertical="center"/>
    </xf>
    <xf numFmtId="0" fontId="27" fillId="0" borderId="8"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18" fillId="0" borderId="21" xfId="5" applyFont="1" applyBorder="1" applyAlignment="1">
      <alignment horizontal="center" vertical="center" wrapText="1"/>
    </xf>
    <xf numFmtId="0" fontId="18" fillId="0" borderId="33" xfId="0" applyFont="1" applyBorder="1" applyAlignment="1">
      <alignment horizontal="center" vertical="center" wrapText="1"/>
    </xf>
    <xf numFmtId="9" fontId="19" fillId="0" borderId="31" xfId="2" applyFont="1" applyFill="1" applyBorder="1" applyAlignment="1">
      <alignment horizontal="center" vertical="center"/>
    </xf>
    <xf numFmtId="9" fontId="19" fillId="0" borderId="24" xfId="0" applyNumberFormat="1" applyFont="1" applyFill="1" applyBorder="1" applyAlignment="1">
      <alignment horizontal="center" vertical="center"/>
    </xf>
    <xf numFmtId="9" fontId="19" fillId="0" borderId="24" xfId="2" applyFont="1" applyFill="1" applyBorder="1" applyAlignment="1">
      <alignment horizontal="center" vertical="center"/>
    </xf>
    <xf numFmtId="43" fontId="19" fillId="0" borderId="41" xfId="0" applyNumberFormat="1" applyFont="1" applyFill="1" applyBorder="1"/>
    <xf numFmtId="165" fontId="0" fillId="0" borderId="42" xfId="0" applyNumberFormat="1" applyFill="1" applyBorder="1"/>
    <xf numFmtId="0" fontId="11" fillId="0" borderId="0" xfId="0" applyFont="1" applyFill="1"/>
    <xf numFmtId="44" fontId="7" fillId="3" borderId="40" xfId="3" applyFont="1" applyFill="1" applyBorder="1" applyAlignment="1">
      <alignment horizontal="center"/>
    </xf>
    <xf numFmtId="43" fontId="11" fillId="0" borderId="0" xfId="0" applyNumberFormat="1" applyFont="1" applyFill="1"/>
    <xf numFmtId="43" fontId="19" fillId="0" borderId="35" xfId="0" applyNumberFormat="1" applyFont="1" applyFill="1" applyBorder="1"/>
    <xf numFmtId="165" fontId="0" fillId="0" borderId="43" xfId="0" applyNumberFormat="1" applyFill="1" applyBorder="1"/>
    <xf numFmtId="0" fontId="29" fillId="0" borderId="0" xfId="0" applyFont="1" applyFill="1"/>
    <xf numFmtId="0" fontId="28" fillId="0" borderId="0" xfId="0" applyFont="1" applyFill="1" applyBorder="1" applyAlignment="1">
      <alignment horizontal="center" vertical="center"/>
    </xf>
    <xf numFmtId="44" fontId="11" fillId="0" borderId="0" xfId="3" applyNumberFormat="1" applyFont="1" applyFill="1" applyBorder="1" applyAlignment="1">
      <alignment horizontal="center"/>
    </xf>
    <xf numFmtId="44" fontId="11" fillId="0" borderId="0" xfId="3" applyFont="1" applyFill="1" applyBorder="1" applyAlignment="1">
      <alignment horizontal="center"/>
    </xf>
    <xf numFmtId="44" fontId="11" fillId="0" borderId="0" xfId="3" applyFont="1" applyFill="1" applyBorder="1"/>
    <xf numFmtId="165" fontId="0" fillId="0" borderId="43" xfId="0" applyNumberFormat="1" applyBorder="1"/>
    <xf numFmtId="44" fontId="31" fillId="0" borderId="0" xfId="3" applyFont="1" applyFill="1" applyBorder="1" applyAlignment="1">
      <alignment horizontal="center"/>
    </xf>
    <xf numFmtId="43" fontId="0" fillId="0" borderId="44" xfId="0" applyNumberFormat="1" applyFill="1" applyBorder="1"/>
    <xf numFmtId="43" fontId="0" fillId="0" borderId="45" xfId="0" applyNumberFormat="1" applyFill="1" applyBorder="1"/>
    <xf numFmtId="0" fontId="19" fillId="0" borderId="0" xfId="0" applyFont="1" applyFill="1" applyBorder="1" applyAlignment="1">
      <alignment horizontal="center" wrapText="1"/>
    </xf>
    <xf numFmtId="0" fontId="0" fillId="0" borderId="0" xfId="0" applyFill="1" applyBorder="1" applyAlignment="1">
      <alignment horizontal="center" wrapText="1"/>
    </xf>
    <xf numFmtId="0" fontId="0" fillId="0" borderId="0" xfId="0" applyFill="1" applyBorder="1" applyAlignment="1">
      <alignment wrapText="1"/>
    </xf>
    <xf numFmtId="0" fontId="28" fillId="0" borderId="0" xfId="0" applyFont="1" applyFill="1" applyBorder="1" applyAlignment="1">
      <alignment horizontal="center"/>
    </xf>
    <xf numFmtId="0" fontId="11" fillId="0" borderId="0" xfId="0" applyFont="1" applyFill="1" applyAlignment="1"/>
    <xf numFmtId="43" fontId="19" fillId="0" borderId="0" xfId="0" applyNumberFormat="1" applyFont="1" applyFill="1" applyBorder="1" applyAlignment="1"/>
    <xf numFmtId="165" fontId="19" fillId="0" borderId="0" xfId="0" applyNumberFormat="1" applyFont="1" applyFill="1" applyBorder="1" applyAlignment="1"/>
    <xf numFmtId="43" fontId="19" fillId="0" borderId="0" xfId="6" applyFont="1" applyFill="1" applyBorder="1" applyAlignment="1"/>
    <xf numFmtId="10" fontId="19" fillId="0" borderId="0" xfId="4" applyNumberFormat="1" applyFont="1" applyFill="1" applyBorder="1" applyAlignment="1"/>
    <xf numFmtId="0" fontId="0" fillId="0" borderId="0" xfId="0" applyAlignment="1"/>
    <xf numFmtId="43" fontId="19" fillId="0" borderId="0" xfId="0" applyNumberFormat="1" applyFont="1" applyFill="1" applyBorder="1"/>
    <xf numFmtId="165" fontId="19" fillId="0" borderId="0" xfId="0" applyNumberFormat="1" applyFont="1" applyFill="1" applyBorder="1"/>
    <xf numFmtId="43" fontId="19" fillId="0" borderId="0" xfId="6" applyFont="1" applyFill="1" applyBorder="1"/>
    <xf numFmtId="10" fontId="19" fillId="0" borderId="0" xfId="4" applyNumberFormat="1" applyFont="1" applyFill="1" applyBorder="1"/>
    <xf numFmtId="44" fontId="0" fillId="0" borderId="0" xfId="0" applyNumberFormat="1"/>
    <xf numFmtId="166" fontId="12" fillId="0" borderId="0" xfId="1" applyNumberFormat="1" applyFont="1" applyAlignment="1">
      <alignment horizontal="center" vertical="center" wrapText="1"/>
    </xf>
    <xf numFmtId="43" fontId="12" fillId="0" borderId="0" xfId="1" applyFont="1" applyAlignment="1">
      <alignment vertical="center" wrapText="1"/>
    </xf>
    <xf numFmtId="9" fontId="19" fillId="0" borderId="0" xfId="4" applyFont="1" applyFill="1" applyBorder="1"/>
    <xf numFmtId="0" fontId="29" fillId="0" borderId="0" xfId="0" applyFont="1"/>
    <xf numFmtId="44" fontId="0" fillId="0" borderId="0" xfId="3" applyFont="1" applyAlignment="1">
      <alignment horizontal="center" vertical="center"/>
    </xf>
    <xf numFmtId="0" fontId="19" fillId="0" borderId="0" xfId="0" applyFont="1" applyFill="1" applyBorder="1"/>
    <xf numFmtId="4" fontId="0" fillId="0" borderId="0" xfId="0" applyNumberFormat="1"/>
    <xf numFmtId="0" fontId="34" fillId="0" borderId="0" xfId="0" applyFont="1"/>
    <xf numFmtId="0" fontId="35" fillId="0" borderId="0" xfId="0" applyFont="1" applyAlignment="1">
      <alignment horizontal="center" vertical="center"/>
    </xf>
    <xf numFmtId="0" fontId="12" fillId="0" borderId="0" xfId="0" applyFont="1" applyAlignment="1">
      <alignment horizontal="center" vertical="center"/>
    </xf>
    <xf numFmtId="0" fontId="36" fillId="0" borderId="0" xfId="0" applyFont="1" applyAlignment="1">
      <alignment vertical="center"/>
    </xf>
    <xf numFmtId="0" fontId="11" fillId="0" borderId="0" xfId="0" applyFont="1" applyAlignment="1">
      <alignment vertical="center"/>
    </xf>
    <xf numFmtId="0" fontId="0" fillId="0" borderId="0" xfId="0" applyAlignment="1">
      <alignment vertical="center"/>
    </xf>
    <xf numFmtId="0" fontId="36" fillId="0" borderId="0" xfId="0" applyFont="1"/>
    <xf numFmtId="0" fontId="4" fillId="0" borderId="0" xfId="0" applyFont="1"/>
    <xf numFmtId="0" fontId="36" fillId="0" borderId="0" xfId="0" quotePrefix="1" applyFont="1"/>
    <xf numFmtId="0" fontId="0" fillId="2" borderId="0" xfId="0" applyFill="1"/>
    <xf numFmtId="0" fontId="28" fillId="3" borderId="12" xfId="0" applyFont="1" applyFill="1" applyBorder="1" applyAlignment="1">
      <alignment horizontal="center" vertical="center"/>
    </xf>
    <xf numFmtId="0" fontId="28" fillId="3" borderId="38" xfId="0" applyFont="1" applyFill="1" applyBorder="1" applyAlignment="1">
      <alignment horizontal="center" vertical="center"/>
    </xf>
    <xf numFmtId="0" fontId="28" fillId="3" borderId="17" xfId="0" applyFont="1" applyFill="1" applyBorder="1" applyAlignment="1">
      <alignment horizontal="center" vertical="center"/>
    </xf>
    <xf numFmtId="0" fontId="28" fillId="3" borderId="18" xfId="0" applyFont="1" applyFill="1" applyBorder="1" applyAlignment="1">
      <alignment horizontal="center" vertical="center"/>
    </xf>
    <xf numFmtId="0" fontId="32" fillId="0" borderId="0" xfId="0" applyFont="1" applyFill="1" applyBorder="1" applyAlignment="1">
      <alignment horizontal="left"/>
    </xf>
    <xf numFmtId="0" fontId="32" fillId="0" borderId="0" xfId="0" applyFont="1" applyFill="1" applyBorder="1" applyAlignment="1">
      <alignment horizontal="center"/>
    </xf>
    <xf numFmtId="44" fontId="33" fillId="0" borderId="0" xfId="3" applyFont="1" applyFill="1" applyBorder="1" applyAlignment="1">
      <alignment horizontal="center"/>
    </xf>
    <xf numFmtId="0" fontId="17" fillId="0" borderId="9" xfId="0" applyFont="1" applyFill="1" applyBorder="1" applyAlignment="1">
      <alignment horizontal="center" vertical="center"/>
    </xf>
    <xf numFmtId="0" fontId="17" fillId="0" borderId="16" xfId="0" applyFont="1" applyFill="1" applyBorder="1" applyAlignment="1">
      <alignment horizontal="center" vertical="center"/>
    </xf>
    <xf numFmtId="0" fontId="17" fillId="0" borderId="15" xfId="0" applyFont="1" applyFill="1" applyBorder="1" applyAlignment="1">
      <alignment horizontal="center" vertical="center"/>
    </xf>
    <xf numFmtId="0" fontId="17" fillId="0" borderId="8" xfId="0" applyFont="1" applyFill="1" applyBorder="1" applyAlignment="1">
      <alignment horizontal="center" vertical="center" wrapText="1"/>
    </xf>
    <xf numFmtId="0" fontId="18" fillId="0" borderId="36" xfId="0" applyFont="1" applyFill="1" applyBorder="1" applyAlignment="1">
      <alignment horizontal="center" vertical="center" wrapText="1"/>
    </xf>
    <xf numFmtId="0" fontId="18" fillId="0" borderId="37" xfId="0" applyFont="1" applyFill="1" applyBorder="1" applyAlignment="1">
      <alignment horizontal="center" vertical="center" wrapText="1"/>
    </xf>
    <xf numFmtId="0" fontId="17" fillId="0" borderId="10" xfId="0" applyFont="1" applyFill="1" applyBorder="1" applyAlignment="1">
      <alignment horizontal="center" vertical="center"/>
    </xf>
    <xf numFmtId="0" fontId="27" fillId="0" borderId="8" xfId="0" applyFont="1" applyFill="1" applyBorder="1" applyAlignment="1">
      <alignment horizontal="center" vertical="center" wrapText="1"/>
    </xf>
    <xf numFmtId="0" fontId="27" fillId="0" borderId="13" xfId="0" applyFont="1" applyFill="1" applyBorder="1" applyAlignment="1">
      <alignment horizontal="center" vertical="center" wrapText="1"/>
    </xf>
    <xf numFmtId="0" fontId="26" fillId="0" borderId="0" xfId="0" applyFont="1" applyAlignment="1">
      <alignment horizontal="center"/>
    </xf>
    <xf numFmtId="0" fontId="12" fillId="3" borderId="5" xfId="0" applyFont="1" applyFill="1" applyBorder="1" applyAlignment="1">
      <alignment horizontal="center" vertical="center" wrapText="1"/>
    </xf>
    <xf numFmtId="0" fontId="12" fillId="3" borderId="16" xfId="0" applyFont="1" applyFill="1" applyBorder="1" applyAlignment="1">
      <alignment horizontal="center" vertical="center" wrapText="1"/>
    </xf>
    <xf numFmtId="0" fontId="12" fillId="3" borderId="10" xfId="0" applyFont="1" applyFill="1" applyBorder="1" applyAlignment="1">
      <alignment horizontal="center" vertical="center" wrapText="1"/>
    </xf>
    <xf numFmtId="0" fontId="2" fillId="4" borderId="11" xfId="0" applyFont="1" applyFill="1" applyBorder="1" applyAlignment="1">
      <alignment horizontal="center"/>
    </xf>
    <xf numFmtId="0" fontId="2" fillId="4" borderId="17" xfId="0" applyFont="1" applyFill="1" applyBorder="1" applyAlignment="1">
      <alignment horizontal="center"/>
    </xf>
    <xf numFmtId="0" fontId="2" fillId="4" borderId="18" xfId="0" applyFont="1" applyFill="1" applyBorder="1" applyAlignment="1">
      <alignment horizontal="center"/>
    </xf>
    <xf numFmtId="0" fontId="17" fillId="0" borderId="19" xfId="0" applyFont="1" applyFill="1" applyBorder="1" applyAlignment="1">
      <alignment horizontal="center" vertical="center" wrapText="1"/>
    </xf>
    <xf numFmtId="0" fontId="7" fillId="0" borderId="0" xfId="0" applyFont="1" applyAlignment="1">
      <alignment horizontal="center"/>
    </xf>
    <xf numFmtId="0" fontId="12" fillId="3" borderId="4" xfId="0" applyFont="1" applyFill="1" applyBorder="1" applyAlignment="1">
      <alignment horizontal="center" vertical="center" wrapText="1"/>
    </xf>
    <xf numFmtId="0" fontId="12" fillId="3" borderId="9" xfId="0" applyFont="1" applyFill="1" applyBorder="1" applyAlignment="1">
      <alignment horizontal="center" vertical="center" wrapText="1"/>
    </xf>
    <xf numFmtId="0" fontId="12" fillId="3" borderId="6" xfId="0" applyFont="1" applyFill="1" applyBorder="1" applyAlignment="1">
      <alignment horizontal="center" vertical="center" wrapText="1"/>
    </xf>
    <xf numFmtId="0" fontId="12" fillId="3" borderId="7" xfId="0" applyFont="1" applyFill="1" applyBorder="1" applyAlignment="1">
      <alignment horizontal="center" vertical="center" wrapText="1"/>
    </xf>
    <xf numFmtId="0" fontId="12" fillId="3" borderId="12" xfId="0" applyFont="1" applyFill="1" applyBorder="1" applyAlignment="1">
      <alignment horizontal="center" vertical="center" wrapText="1"/>
    </xf>
    <xf numFmtId="0" fontId="12" fillId="3" borderId="13" xfId="0" applyFont="1" applyFill="1" applyBorder="1" applyAlignment="1">
      <alignment horizontal="center" vertical="center" wrapText="1"/>
    </xf>
    <xf numFmtId="0" fontId="12" fillId="3" borderId="0" xfId="0" applyFont="1" applyFill="1" applyAlignment="1">
      <alignment horizontal="center" vertical="center" wrapText="1"/>
    </xf>
    <xf numFmtId="0" fontId="12" fillId="3" borderId="15" xfId="0" applyFont="1" applyFill="1" applyBorder="1" applyAlignment="1">
      <alignment horizontal="center" vertical="center" wrapText="1"/>
    </xf>
    <xf numFmtId="0" fontId="10" fillId="0" borderId="0" xfId="0" applyFont="1" applyAlignment="1">
      <alignment horizontal="left"/>
    </xf>
    <xf numFmtId="0" fontId="7" fillId="0" borderId="1" xfId="0" applyFont="1" applyFill="1" applyBorder="1" applyAlignment="1">
      <alignment horizontal="center" vertical="top"/>
    </xf>
    <xf numFmtId="0" fontId="9" fillId="0" borderId="2" xfId="0" applyFont="1" applyFill="1" applyBorder="1" applyAlignment="1">
      <alignment horizontal="center"/>
    </xf>
    <xf numFmtId="0" fontId="9" fillId="0" borderId="0" xfId="0" applyFont="1" applyFill="1" applyAlignment="1">
      <alignment horizontal="center"/>
    </xf>
    <xf numFmtId="0" fontId="12" fillId="3" borderId="8" xfId="0" applyFont="1" applyFill="1" applyBorder="1" applyAlignment="1">
      <alignment horizontal="center" vertical="center" wrapText="1"/>
    </xf>
    <xf numFmtId="0" fontId="13" fillId="3" borderId="4" xfId="0" applyFont="1" applyFill="1" applyBorder="1" applyAlignment="1">
      <alignment horizontal="center" vertical="center" wrapText="1"/>
    </xf>
    <xf numFmtId="0" fontId="13" fillId="3" borderId="9" xfId="0" applyFont="1" applyFill="1" applyBorder="1" applyAlignment="1">
      <alignment horizontal="center" vertical="center" wrapText="1"/>
    </xf>
    <xf numFmtId="0" fontId="3" fillId="0" borderId="0" xfId="0" applyFont="1" applyFill="1" applyAlignment="1">
      <alignment horizontal="center" vertical="center"/>
    </xf>
    <xf numFmtId="0" fontId="4" fillId="0" borderId="0" xfId="0" applyFont="1" applyAlignment="1">
      <alignment horizontal="center" vertical="center"/>
    </xf>
    <xf numFmtId="0" fontId="6" fillId="0" borderId="0" xfId="0" applyFont="1" applyAlignment="1">
      <alignment horizontal="center"/>
    </xf>
    <xf numFmtId="49" fontId="4" fillId="0" borderId="0" xfId="0" applyNumberFormat="1" applyFont="1" applyAlignment="1">
      <alignment horizontal="center"/>
    </xf>
    <xf numFmtId="0" fontId="9" fillId="0" borderId="1" xfId="0" applyFont="1" applyBorder="1" applyAlignment="1">
      <alignment horizontal="center"/>
    </xf>
    <xf numFmtId="0" fontId="9" fillId="0" borderId="0" xfId="0" applyFont="1" applyAlignment="1">
      <alignment horizontal="left"/>
    </xf>
  </cellXfs>
  <cellStyles count="7">
    <cellStyle name="Millares" xfId="1" builtinId="3"/>
    <cellStyle name="Millares 3" xfId="6"/>
    <cellStyle name="Moneda 3" xfId="3"/>
    <cellStyle name="Normal" xfId="0" builtinId="0"/>
    <cellStyle name="Normal 2" xfId="5"/>
    <cellStyle name="Porcentaje" xfId="2" builtinId="5"/>
    <cellStyle name="Porcentaje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PORCENTAJE DE PRESUPUESTO EJERCIDO</a:t>
            </a:r>
          </a:p>
        </c:rich>
      </c:tx>
      <c:layout>
        <c:manualLayout>
          <c:xMode val="edge"/>
          <c:yMode val="edge"/>
          <c:x val="0.19025015238024157"/>
          <c:y val="2.7778006622411634E-2"/>
        </c:manualLayout>
      </c:layout>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EDE4-4906-82C2-CC636EA96912}"/>
              </c:ext>
            </c:extLst>
          </c:dPt>
          <c:dPt>
            <c:idx val="1"/>
            <c:bubble3D val="0"/>
            <c:extLst xmlns:c16r2="http://schemas.microsoft.com/office/drawing/2015/06/chart">
              <c:ext xmlns:c16="http://schemas.microsoft.com/office/drawing/2014/chart" uri="{C3380CC4-5D6E-409C-BE32-E72D297353CC}">
                <c16:uniqueId val="{00000001-EDE4-4906-82C2-CC636EA96912}"/>
              </c:ext>
            </c:extLst>
          </c:dPt>
          <c:dPt>
            <c:idx val="2"/>
            <c:bubble3D val="0"/>
            <c:extLst xmlns:c16r2="http://schemas.microsoft.com/office/drawing/2015/06/chart">
              <c:ext xmlns:c16="http://schemas.microsoft.com/office/drawing/2014/chart" uri="{C3380CC4-5D6E-409C-BE32-E72D297353CC}">
                <c16:uniqueId val="{00000002-EDE4-4906-82C2-CC636EA96912}"/>
              </c:ext>
            </c:extLst>
          </c:dPt>
          <c:dPt>
            <c:idx val="3"/>
            <c:bubble3D val="0"/>
            <c:extLst xmlns:c16r2="http://schemas.microsoft.com/office/drawing/2015/06/chart">
              <c:ext xmlns:c16="http://schemas.microsoft.com/office/drawing/2014/chart" uri="{C3380CC4-5D6E-409C-BE32-E72D297353CC}">
                <c16:uniqueId val="{00000003-EDE4-4906-82C2-CC636EA96912}"/>
              </c:ext>
            </c:extLst>
          </c:dPt>
          <c:dPt>
            <c:idx val="4"/>
            <c:bubble3D val="0"/>
            <c:extLst xmlns:c16r2="http://schemas.microsoft.com/office/drawing/2015/06/chart">
              <c:ext xmlns:c16="http://schemas.microsoft.com/office/drawing/2014/chart" uri="{C3380CC4-5D6E-409C-BE32-E72D297353CC}">
                <c16:uniqueId val="{00000004-EDE4-4906-82C2-CC636EA96912}"/>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'[2]TABLERO DE CONTROL RESUMEN'!$Q$14:$Q$18</c:f>
              <c:strCache>
                <c:ptCount val="5"/>
                <c:pt idx="0">
                  <c:v>ACADEMICO</c:v>
                </c:pt>
                <c:pt idx="1">
                  <c:v>VINCULACION</c:v>
                </c:pt>
                <c:pt idx="2">
                  <c:v>PLANEACION </c:v>
                </c:pt>
                <c:pt idx="3">
                  <c:v>CALIDAD</c:v>
                </c:pt>
                <c:pt idx="4">
                  <c:v>ADMINISTRACION</c:v>
                </c:pt>
              </c:strCache>
            </c:strRef>
          </c:cat>
          <c:val>
            <c:numRef>
              <c:f>'[2]TABLERO DE CONTROL RESUMEN'!$R$14:$R$18</c:f>
              <c:numCache>
                <c:formatCode>General</c:formatCode>
                <c:ptCount val="5"/>
                <c:pt idx="0">
                  <c:v>43416196.540000007</c:v>
                </c:pt>
                <c:pt idx="1">
                  <c:v>3086965.5800000005</c:v>
                </c:pt>
                <c:pt idx="2">
                  <c:v>3433531.95</c:v>
                </c:pt>
                <c:pt idx="3">
                  <c:v>1098944.8199999998</c:v>
                </c:pt>
                <c:pt idx="4">
                  <c:v>5837669.6500000004</c:v>
                </c:pt>
              </c:numCache>
            </c:numRef>
          </c:val>
          <c:extLst xmlns:c16r2="http://schemas.microsoft.com/office/drawing/2015/06/chart">
            <c:ext xmlns:c16="http://schemas.microsoft.com/office/drawing/2014/chart" uri="{C3380CC4-5D6E-409C-BE32-E72D297353CC}">
              <c16:uniqueId val="{00000005-EDE4-4906-82C2-CC636EA96912}"/>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710" b="0" i="0" u="none" strike="noStrike" baseline="0">
              <a:solidFill>
                <a:srgbClr val="000000"/>
              </a:solidFill>
              <a:latin typeface="Calibri"/>
              <a:ea typeface="Calibri"/>
              <a:cs typeface="Calibri"/>
            </a:defRPr>
          </a:pPr>
          <a:endParaRPr lang="es-MX"/>
        </a:p>
      </c:txPr>
    </c:legend>
    <c:plotVisOnly val="1"/>
    <c:dispBlanksAs val="gap"/>
    <c:showDLblsOverMax val="0"/>
  </c:chart>
  <c:spPr>
    <a:gradFill>
      <a:gsLst>
        <a:gs pos="0">
          <a:srgbClr val="FFFF00"/>
        </a:gs>
        <a:gs pos="50000">
          <a:srgbClr val="4F81BD">
            <a:tint val="44500"/>
            <a:satMod val="160000"/>
          </a:srgbClr>
        </a:gs>
        <a:gs pos="100000">
          <a:srgbClr val="4F81BD">
            <a:tint val="23500"/>
            <a:satMod val="160000"/>
          </a:srgbClr>
        </a:gs>
      </a:gsLst>
      <a:lin ang="5400000" scaled="0"/>
    </a:gradFill>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000000000000033" l="0.70000000000000029" r="0.70000000000000029" t="0.75000000000000033" header="0.30000000000000016" footer="0.30000000000000016"/>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plosion val="8"/>
            <c:extLst xmlns:c16r2="http://schemas.microsoft.com/office/drawing/2015/06/chart">
              <c:ext xmlns:c16="http://schemas.microsoft.com/office/drawing/2014/chart" uri="{C3380CC4-5D6E-409C-BE32-E72D297353CC}">
                <c16:uniqueId val="{00000000-7033-47F9-93A7-4316CE8DD5E4}"/>
              </c:ext>
            </c:extLst>
          </c:dPt>
          <c:dPt>
            <c:idx val="1"/>
            <c:bubble3D val="0"/>
            <c:extLst xmlns:c16r2="http://schemas.microsoft.com/office/drawing/2015/06/chart">
              <c:ext xmlns:c16="http://schemas.microsoft.com/office/drawing/2014/chart" uri="{C3380CC4-5D6E-409C-BE32-E72D297353CC}">
                <c16:uniqueId val="{00000001-7033-47F9-93A7-4316CE8DD5E4}"/>
              </c:ext>
            </c:extLst>
          </c:dPt>
          <c:dPt>
            <c:idx val="2"/>
            <c:bubble3D val="0"/>
            <c:extLst xmlns:c16r2="http://schemas.microsoft.com/office/drawing/2015/06/chart">
              <c:ext xmlns:c16="http://schemas.microsoft.com/office/drawing/2014/chart" uri="{C3380CC4-5D6E-409C-BE32-E72D297353CC}">
                <c16:uniqueId val="{00000002-7033-47F9-93A7-4316CE8DD5E4}"/>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showLegendKey val="0"/>
            <c:showVal val="1"/>
            <c:showCatName val="1"/>
            <c:showSerName val="0"/>
            <c:showPercent val="0"/>
            <c:showBubbleSize val="0"/>
            <c:showLeaderLines val="1"/>
            <c:extLst xmlns:c16r2="http://schemas.microsoft.com/office/drawing/2015/06/chart">
              <c:ext xmlns:c15="http://schemas.microsoft.com/office/drawing/2012/chart" uri="{CE6537A1-D6FC-4f65-9D91-7224C49458BB}"/>
            </c:extLst>
          </c:dLbls>
          <c:cat>
            <c:strRef>
              <c:f>RESUMEN_1!$R$38:$R$40</c:f>
              <c:strCache>
                <c:ptCount val="3"/>
                <c:pt idx="0">
                  <c:v>FEDERAL</c:v>
                </c:pt>
                <c:pt idx="1">
                  <c:v>ESTATAL</c:v>
                </c:pt>
                <c:pt idx="2">
                  <c:v>PROPIOS</c:v>
                </c:pt>
              </c:strCache>
            </c:strRef>
          </c:cat>
          <c:val>
            <c:numRef>
              <c:f>RESUMEN_1!$S$38:$S$40</c:f>
              <c:numCache>
                <c:formatCode>_-* #,##0_-;\-* #,##0_-;_-* "-"??_-;_-@_-</c:formatCode>
                <c:ptCount val="3"/>
                <c:pt idx="0">
                  <c:v>32867188.999999996</c:v>
                </c:pt>
                <c:pt idx="1">
                  <c:v>34987918.710000008</c:v>
                </c:pt>
                <c:pt idx="2">
                  <c:v>18131315.599999998</c:v>
                </c:pt>
              </c:numCache>
            </c:numRef>
          </c:val>
          <c:extLst xmlns:c16r2="http://schemas.microsoft.com/office/drawing/2015/06/chart">
            <c:ext xmlns:c16="http://schemas.microsoft.com/office/drawing/2014/chart" uri="{C3380CC4-5D6E-409C-BE32-E72D297353CC}">
              <c16:uniqueId val="{00000003-7033-47F9-93A7-4316CE8DD5E4}"/>
            </c:ext>
          </c:extLst>
        </c:ser>
        <c:dLbls>
          <c:showLegendKey val="0"/>
          <c:showVal val="0"/>
          <c:showCatName val="0"/>
          <c:showSerName val="0"/>
          <c:showPercent val="0"/>
          <c:showBubbleSize val="0"/>
          <c:showLeaderLines val="1"/>
        </c:dLbls>
      </c:pie3DChart>
      <c:spPr>
        <a:noFill/>
        <a:ln w="25400">
          <a:noFill/>
        </a:ln>
      </c:spPr>
    </c:plotArea>
    <c:plotVisOnly val="1"/>
    <c:dispBlanksAs val="gap"/>
    <c:showDLblsOverMax val="0"/>
  </c:chart>
  <c:spPr>
    <a:gradFill>
      <a:gsLst>
        <a:gs pos="0">
          <a:schemeClr val="accent2">
            <a:lumMod val="40000"/>
            <a:lumOff val="60000"/>
          </a:schemeClr>
        </a:gs>
        <a:gs pos="50000">
          <a:srgbClr val="4F81BD">
            <a:tint val="44500"/>
            <a:satMod val="160000"/>
          </a:srgbClr>
        </a:gs>
        <a:gs pos="100000">
          <a:srgbClr val="4F81BD">
            <a:tint val="23500"/>
            <a:satMod val="160000"/>
          </a:srgbClr>
        </a:gs>
      </a:gsLst>
      <a:lin ang="5400000" scaled="0"/>
    </a:gradFill>
    <a:effectLst>
      <a:outerShdw blurRad="50800" dist="50800" dir="5400000" algn="ctr" rotWithShape="0">
        <a:schemeClr val="accent4">
          <a:lumMod val="60000"/>
          <a:lumOff val="40000"/>
        </a:schemeClr>
      </a:outerShdw>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Calibri"/>
                <a:ea typeface="Calibri"/>
                <a:cs typeface="Calibri"/>
              </a:defRPr>
            </a:pPr>
            <a:r>
              <a:rPr lang="en-US"/>
              <a:t>PORCENTAJE DE PRESPUESTO POR SUBSIDIO</a:t>
            </a:r>
          </a:p>
        </c:rich>
      </c:tx>
      <c:overlay val="0"/>
    </c:title>
    <c:autoTitleDeleted val="0"/>
    <c:view3D>
      <c:rotX val="30"/>
      <c:rotY val="0"/>
      <c:rAngAx val="0"/>
      <c:perspective val="0"/>
    </c:view3D>
    <c:floor>
      <c:thickness val="0"/>
    </c:floor>
    <c:sideWall>
      <c:thickness val="0"/>
    </c:sideWall>
    <c:backWall>
      <c:thickness val="0"/>
    </c:backWall>
    <c:plotArea>
      <c:layout/>
      <c:pie3DChart>
        <c:varyColors val="1"/>
        <c:ser>
          <c:idx val="0"/>
          <c:order val="0"/>
          <c:explosion val="25"/>
          <c:dPt>
            <c:idx val="0"/>
            <c:bubble3D val="0"/>
            <c:extLst xmlns:c16r2="http://schemas.microsoft.com/office/drawing/2015/06/chart">
              <c:ext xmlns:c16="http://schemas.microsoft.com/office/drawing/2014/chart" uri="{C3380CC4-5D6E-409C-BE32-E72D297353CC}">
                <c16:uniqueId val="{00000000-D47B-4F4A-AF2D-979941E652C8}"/>
              </c:ext>
            </c:extLst>
          </c:dPt>
          <c:dPt>
            <c:idx val="1"/>
            <c:bubble3D val="0"/>
            <c:extLst xmlns:c16r2="http://schemas.microsoft.com/office/drawing/2015/06/chart">
              <c:ext xmlns:c16="http://schemas.microsoft.com/office/drawing/2014/chart" uri="{C3380CC4-5D6E-409C-BE32-E72D297353CC}">
                <c16:uniqueId val="{00000001-D47B-4F4A-AF2D-979941E652C8}"/>
              </c:ext>
            </c:extLst>
          </c:dPt>
          <c:dPt>
            <c:idx val="2"/>
            <c:bubble3D val="0"/>
            <c:extLst xmlns:c16r2="http://schemas.microsoft.com/office/drawing/2015/06/chart">
              <c:ext xmlns:c16="http://schemas.microsoft.com/office/drawing/2014/chart" uri="{C3380CC4-5D6E-409C-BE32-E72D297353CC}">
                <c16:uniqueId val="{00000002-D47B-4F4A-AF2D-979941E652C8}"/>
              </c:ext>
            </c:extLst>
          </c:dPt>
          <c:dLbls>
            <c:spPr>
              <a:noFill/>
              <a:ln w="25400">
                <a:noFill/>
              </a:ln>
            </c:spPr>
            <c:txPr>
              <a:bodyPr wrap="square" lIns="38100" tIns="19050" rIns="38100" bIns="19050" anchor="ctr">
                <a:spAutoFit/>
              </a:bodyPr>
              <a:lstStyle/>
              <a:p>
                <a:pPr>
                  <a:defRPr sz="1000" b="0" i="0" u="none" strike="noStrike" baseline="0">
                    <a:solidFill>
                      <a:srgbClr val="000000"/>
                    </a:solidFill>
                    <a:latin typeface="Calibri"/>
                    <a:ea typeface="Calibri"/>
                    <a:cs typeface="Calibri"/>
                  </a:defRPr>
                </a:pPr>
                <a:endParaRPr lang="es-MX"/>
              </a:p>
            </c:txPr>
            <c:showLegendKey val="0"/>
            <c:showVal val="0"/>
            <c:showCatName val="0"/>
            <c:showSerName val="0"/>
            <c:showPercent val="1"/>
            <c:showBubbleSize val="0"/>
            <c:showLeaderLines val="1"/>
            <c:extLst xmlns:c16r2="http://schemas.microsoft.com/office/drawing/2015/06/chart">
              <c:ext xmlns:c15="http://schemas.microsoft.com/office/drawing/2012/chart" uri="{CE6537A1-D6FC-4f65-9D91-7224C49458BB}"/>
            </c:extLst>
          </c:dLbls>
          <c:cat>
            <c:strRef>
              <c:f>RESUMEN_1!$R$38:$R$40</c:f>
              <c:strCache>
                <c:ptCount val="3"/>
                <c:pt idx="0">
                  <c:v>FEDERAL</c:v>
                </c:pt>
                <c:pt idx="1">
                  <c:v>ESTATAL</c:v>
                </c:pt>
                <c:pt idx="2">
                  <c:v>PROPIOS</c:v>
                </c:pt>
              </c:strCache>
            </c:strRef>
          </c:cat>
          <c:val>
            <c:numRef>
              <c:f>RESUMEN_1!$S$38:$S$40</c:f>
              <c:numCache>
                <c:formatCode>_-* #,##0_-;\-* #,##0_-;_-* "-"??_-;_-@_-</c:formatCode>
                <c:ptCount val="3"/>
                <c:pt idx="0">
                  <c:v>32867188.999999996</c:v>
                </c:pt>
                <c:pt idx="1">
                  <c:v>34987918.710000008</c:v>
                </c:pt>
                <c:pt idx="2">
                  <c:v>18131315.599999998</c:v>
                </c:pt>
              </c:numCache>
            </c:numRef>
          </c:val>
          <c:extLst xmlns:c16r2="http://schemas.microsoft.com/office/drawing/2015/06/chart">
            <c:ext xmlns:c16="http://schemas.microsoft.com/office/drawing/2014/chart" uri="{C3380CC4-5D6E-409C-BE32-E72D297353CC}">
              <c16:uniqueId val="{00000003-D47B-4F4A-AF2D-979941E652C8}"/>
            </c:ext>
          </c:extLst>
        </c:ser>
        <c:dLbls>
          <c:showLegendKey val="0"/>
          <c:showVal val="0"/>
          <c:showCatName val="0"/>
          <c:showSerName val="0"/>
          <c:showPercent val="0"/>
          <c:showBubbleSize val="0"/>
          <c:showLeaderLines val="1"/>
        </c:dLbls>
      </c:pie3DChart>
      <c:spPr>
        <a:noFill/>
        <a:ln w="25400">
          <a:noFill/>
        </a:ln>
      </c:spPr>
    </c:plotArea>
    <c:legend>
      <c:legendPos val="r"/>
      <c:overlay val="0"/>
      <c:txPr>
        <a:bodyPr/>
        <a:lstStyle/>
        <a:p>
          <a:pPr>
            <a:defRPr sz="775" b="0" i="0" u="none" strike="noStrike" baseline="0">
              <a:solidFill>
                <a:srgbClr val="000000"/>
              </a:solidFill>
              <a:latin typeface="Calibri"/>
              <a:ea typeface="Calibri"/>
              <a:cs typeface="Calibri"/>
            </a:defRPr>
          </a:pPr>
          <a:endParaRPr lang="es-MX"/>
        </a:p>
      </c:txPr>
    </c:legend>
    <c:plotVisOnly val="1"/>
    <c:dispBlanksAs val="gap"/>
    <c:showDLblsOverMax val="0"/>
  </c:chart>
  <c:spPr>
    <a:gradFill>
      <a:gsLst>
        <a:gs pos="0">
          <a:srgbClr val="03D4A8"/>
        </a:gs>
        <a:gs pos="25000">
          <a:srgbClr val="21D6E0"/>
        </a:gs>
        <a:gs pos="75000">
          <a:srgbClr val="0087E6"/>
        </a:gs>
        <a:gs pos="100000">
          <a:srgbClr val="005CBF"/>
        </a:gs>
      </a:gsLst>
      <a:lin ang="5400000" scaled="0"/>
    </a:gradFill>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1400" b="0" i="0" u="none" strike="noStrike" baseline="0">
              <a:solidFill>
                <a:srgbClr val="333333"/>
              </a:solidFill>
              <a:latin typeface="Calibri"/>
              <a:ea typeface="Calibri"/>
              <a:cs typeface="Calibri"/>
            </a:defRPr>
          </a:pPr>
          <a:endParaRPr lang="es-MX"/>
        </a:p>
      </c:txPr>
    </c:title>
    <c:autoTitleDeleted val="0"/>
    <c:view3D>
      <c:rotX val="30"/>
      <c:rotY val="0"/>
      <c:rAngAx val="0"/>
      <c:perspective val="0"/>
    </c:view3D>
    <c:floor>
      <c:thickness val="0"/>
    </c:floor>
    <c:sideWall>
      <c:thickness val="0"/>
    </c:sideWall>
    <c:backWall>
      <c:thickness val="0"/>
    </c:backWall>
    <c:plotArea>
      <c:layout/>
      <c:pie3DChart>
        <c:varyColors val="1"/>
        <c:ser>
          <c:idx val="0"/>
          <c:order val="0"/>
          <c:tx>
            <c:strRef>
              <c:f>RESUMEN_1!$S$24</c:f>
              <c:strCache>
                <c:ptCount val="1"/>
                <c:pt idx="0">
                  <c:v>CANTIDAD EJERCIDA POR PROCESO</c:v>
                </c:pt>
              </c:strCache>
            </c:strRef>
          </c:tx>
          <c:dPt>
            <c:idx val="0"/>
            <c:bubble3D val="0"/>
            <c:spPr>
              <a:solidFill>
                <a:schemeClr val="accent1"/>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0-2057-4842-B5E5-EE0D211D6E27}"/>
              </c:ext>
            </c:extLst>
          </c:dPt>
          <c:dPt>
            <c:idx val="1"/>
            <c:bubble3D val="0"/>
            <c:spPr>
              <a:solidFill>
                <a:schemeClr val="accent2"/>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1-2057-4842-B5E5-EE0D211D6E27}"/>
              </c:ext>
            </c:extLst>
          </c:dPt>
          <c:dPt>
            <c:idx val="2"/>
            <c:bubble3D val="0"/>
            <c:spPr>
              <a:solidFill>
                <a:schemeClr val="accent3"/>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2-2057-4842-B5E5-EE0D211D6E27}"/>
              </c:ext>
            </c:extLst>
          </c:dPt>
          <c:dPt>
            <c:idx val="3"/>
            <c:bubble3D val="0"/>
            <c:spPr>
              <a:solidFill>
                <a:schemeClr val="accent4"/>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3-2057-4842-B5E5-EE0D211D6E27}"/>
              </c:ext>
            </c:extLst>
          </c:dPt>
          <c:dPt>
            <c:idx val="4"/>
            <c:bubble3D val="0"/>
            <c:spPr>
              <a:solidFill>
                <a:schemeClr val="accent5"/>
              </a:solidFill>
              <a:ln w="25400">
                <a:solidFill>
                  <a:schemeClr val="lt1"/>
                </a:solidFill>
              </a:ln>
              <a:effectLst/>
              <a:sp3d contourW="25400">
                <a:contourClr>
                  <a:schemeClr val="lt1"/>
                </a:contourClr>
              </a:sp3d>
            </c:spPr>
            <c:extLst xmlns:c16r2="http://schemas.microsoft.com/office/drawing/2015/06/chart">
              <c:ext xmlns:c16="http://schemas.microsoft.com/office/drawing/2014/chart" uri="{C3380CC4-5D6E-409C-BE32-E72D297353CC}">
                <c16:uniqueId val="{00000004-2057-4842-B5E5-EE0D211D6E27}"/>
              </c:ext>
            </c:extLst>
          </c:dPt>
          <c:dLbls>
            <c:spPr>
              <a:noFill/>
              <a:ln w="25400">
                <a:noFill/>
              </a:ln>
            </c:spPr>
            <c:txPr>
              <a:bodyPr wrap="square" lIns="38100" tIns="19050" rIns="38100" bIns="19050" anchor="ctr">
                <a:spAutoFit/>
              </a:bodyPr>
              <a:lstStyle/>
              <a:p>
                <a:pPr>
                  <a:defRPr sz="900" b="0" i="0" u="none" strike="noStrike" baseline="0">
                    <a:solidFill>
                      <a:srgbClr val="333333"/>
                    </a:solidFill>
                    <a:latin typeface="Calibri"/>
                    <a:ea typeface="Calibri"/>
                    <a:cs typeface="Calibri"/>
                  </a:defRPr>
                </a:pPr>
                <a:endParaRPr lang="es-MX"/>
              </a:p>
            </c:txPr>
            <c:dLblPos val="outEnd"/>
            <c:showLegendKey val="0"/>
            <c:showVal val="1"/>
            <c:showCatName val="0"/>
            <c:showSerName val="0"/>
            <c:showPercent val="0"/>
            <c:showBubbleSize val="0"/>
            <c:showLeaderLines val="1"/>
            <c:leaderLines>
              <c:spPr>
                <a:ln w="9525" cap="flat" cmpd="sng" algn="ctr">
                  <a:solidFill>
                    <a:schemeClr val="tx1">
                      <a:lumMod val="35000"/>
                      <a:lumOff val="65000"/>
                    </a:schemeClr>
                  </a:solidFill>
                  <a:round/>
                </a:ln>
                <a:effectLst/>
              </c:spPr>
            </c:leaderLines>
            <c:extLst xmlns:c16r2="http://schemas.microsoft.com/office/drawing/2015/06/chart">
              <c:ext xmlns:c15="http://schemas.microsoft.com/office/drawing/2012/chart" uri="{CE6537A1-D6FC-4f65-9D91-7224C49458BB}"/>
            </c:extLst>
          </c:dLbls>
          <c:cat>
            <c:strRef>
              <c:f>RESUMEN_1!$R$25:$R$29</c:f>
              <c:strCache>
                <c:ptCount val="5"/>
                <c:pt idx="0">
                  <c:v>ACADEMICO</c:v>
                </c:pt>
                <c:pt idx="1">
                  <c:v>VINCULACION</c:v>
                </c:pt>
                <c:pt idx="2">
                  <c:v>PLANEACION </c:v>
                </c:pt>
                <c:pt idx="3">
                  <c:v>CALIDAD</c:v>
                </c:pt>
                <c:pt idx="4">
                  <c:v>ADMINISTRACION</c:v>
                </c:pt>
              </c:strCache>
            </c:strRef>
          </c:cat>
          <c:val>
            <c:numRef>
              <c:f>RESUMEN_1!$S$25:$S$29</c:f>
              <c:numCache>
                <c:formatCode>_-* #,##0_-;\-* #,##0_-;_-* "-"??_-;_-@_-</c:formatCode>
                <c:ptCount val="5"/>
                <c:pt idx="0">
                  <c:v>65607883.440000005</c:v>
                </c:pt>
                <c:pt idx="1">
                  <c:v>4906295.1500000004</c:v>
                </c:pt>
                <c:pt idx="2">
                  <c:v>5462569.3699999992</c:v>
                </c:pt>
                <c:pt idx="3">
                  <c:v>1722745.3</c:v>
                </c:pt>
                <c:pt idx="4">
                  <c:v>8286930.0499999989</c:v>
                </c:pt>
              </c:numCache>
            </c:numRef>
          </c:val>
          <c:extLst xmlns:c16r2="http://schemas.microsoft.com/office/drawing/2015/06/chart">
            <c:ext xmlns:c16="http://schemas.microsoft.com/office/drawing/2014/chart" uri="{C3380CC4-5D6E-409C-BE32-E72D297353CC}">
              <c16:uniqueId val="{00000005-2057-4842-B5E5-EE0D211D6E27}"/>
            </c:ext>
          </c:extLst>
        </c:ser>
        <c:dLbls>
          <c:showLegendKey val="0"/>
          <c:showVal val="0"/>
          <c:showCatName val="0"/>
          <c:showSerName val="0"/>
          <c:showPercent val="0"/>
          <c:showBubbleSize val="0"/>
          <c:showLeaderLines val="1"/>
        </c:dLbls>
      </c:pie3DChart>
      <c:spPr>
        <a:noFill/>
        <a:ln w="25400">
          <a:noFill/>
        </a:ln>
      </c:spPr>
    </c:plotArea>
    <c:legend>
      <c:legendPos val="b"/>
      <c:overlay val="0"/>
      <c:spPr>
        <a:noFill/>
        <a:ln w="25400">
          <a:noFill/>
        </a:ln>
      </c:spPr>
      <c:txPr>
        <a:bodyPr/>
        <a:lstStyle/>
        <a:p>
          <a:pPr>
            <a:defRPr sz="825" b="0" i="0" u="none" strike="noStrike" baseline="0">
              <a:solidFill>
                <a:srgbClr val="333333"/>
              </a:solidFill>
              <a:latin typeface="Calibri"/>
              <a:ea typeface="Calibri"/>
              <a:cs typeface="Calibri"/>
            </a:defRPr>
          </a:pPr>
          <a:endParaRPr lang="es-MX"/>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sz="1000" b="0" i="0" u="none" strike="noStrike" baseline="0">
          <a:solidFill>
            <a:srgbClr val="000000"/>
          </a:solidFill>
          <a:latin typeface="Calibri"/>
          <a:ea typeface="Calibri"/>
          <a:cs typeface="Calibri"/>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MX"/>
              <a:t>% DE EJERCIDO DEL PRESUPUESTO </a:t>
            </a:r>
          </a:p>
          <a:p>
            <a:pPr>
              <a:defRPr sz="1440" b="1" i="0" u="none" strike="noStrike" kern="1200" spc="0" baseline="0">
                <a:solidFill>
                  <a:schemeClr val="tx1">
                    <a:lumMod val="65000"/>
                    <a:lumOff val="35000"/>
                  </a:schemeClr>
                </a:solidFill>
                <a:latin typeface="+mn-lt"/>
                <a:ea typeface="+mn-ea"/>
                <a:cs typeface="+mn-cs"/>
              </a:defRPr>
            </a:pPr>
            <a:endParaRPr lang="es-MX"/>
          </a:p>
        </c:rich>
      </c:tx>
      <c:overlay val="0"/>
      <c:spPr>
        <a:noFill/>
        <a:ln w="25400">
          <a:noFill/>
        </a:ln>
      </c:spPr>
    </c:title>
    <c:autoTitleDeleted val="0"/>
    <c:plotArea>
      <c:layout/>
      <c:barChart>
        <c:barDir val="col"/>
        <c:grouping val="clustered"/>
        <c:varyColors val="0"/>
        <c:ser>
          <c:idx val="0"/>
          <c:order val="0"/>
          <c:tx>
            <c:strRef>
              <c:f>RESUMEN_1!$W$15</c:f>
              <c:strCache>
                <c:ptCount val="1"/>
                <c:pt idx="0">
                  <c:v>% EJERCIDO</c:v>
                </c:pt>
              </c:strCache>
            </c:strRef>
          </c:tx>
          <c:spPr>
            <a:solidFill>
              <a:srgbClr val="4F81BD"/>
            </a:solidFill>
            <a:ln w="25400">
              <a:noFill/>
            </a:ln>
          </c:spPr>
          <c:invertIfNegative val="0"/>
          <c:dLbls>
            <c:spPr>
              <a:noFill/>
              <a:ln w="25400">
                <a:noFill/>
              </a:ln>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RESUMEN_1!$S$16:$S$19</c:f>
              <c:strCache>
                <c:ptCount val="4"/>
                <c:pt idx="0">
                  <c:v>SUB.FEDERAL</c:v>
                </c:pt>
                <c:pt idx="1">
                  <c:v>SUB.ESTATAL</c:v>
                </c:pt>
                <c:pt idx="2">
                  <c:v>VENTA DE BIENES Y P.S.</c:v>
                </c:pt>
                <c:pt idx="3">
                  <c:v>TOTAL</c:v>
                </c:pt>
              </c:strCache>
            </c:strRef>
          </c:cat>
          <c:val>
            <c:numRef>
              <c:f>RESUMEN_1!$W$16:$W$19</c:f>
              <c:numCache>
                <c:formatCode>0%</c:formatCode>
                <c:ptCount val="4"/>
                <c:pt idx="0">
                  <c:v>1</c:v>
                </c:pt>
                <c:pt idx="1">
                  <c:v>1</c:v>
                </c:pt>
                <c:pt idx="2">
                  <c:v>1</c:v>
                </c:pt>
                <c:pt idx="3">
                  <c:v>1</c:v>
                </c:pt>
              </c:numCache>
            </c:numRef>
          </c:val>
          <c:extLst xmlns:c16r2="http://schemas.microsoft.com/office/drawing/2015/06/chart">
            <c:ext xmlns:c16="http://schemas.microsoft.com/office/drawing/2014/chart" uri="{C3380CC4-5D6E-409C-BE32-E72D297353CC}">
              <c16:uniqueId val="{00000000-39E0-43F8-91A2-F73630D137E6}"/>
            </c:ext>
          </c:extLst>
        </c:ser>
        <c:ser>
          <c:idx val="1"/>
          <c:order val="1"/>
          <c:tx>
            <c:strRef>
              <c:f>RESUMEN_1!$X$15</c:f>
              <c:strCache>
                <c:ptCount val="1"/>
                <c:pt idx="0">
                  <c:v>% POR EJERCER</c:v>
                </c:pt>
              </c:strCache>
            </c:strRef>
          </c:tx>
          <c:spPr>
            <a:solidFill>
              <a:srgbClr val="C0504D"/>
            </a:solidFill>
            <a:ln w="25400">
              <a:noFill/>
            </a:ln>
          </c:spPr>
          <c:invertIfNegative val="0"/>
          <c:dLbls>
            <c:spPr>
              <a:noFill/>
              <a:ln w="25400">
                <a:noFill/>
              </a:ln>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RESUMEN_1!$S$16:$S$19</c:f>
              <c:strCache>
                <c:ptCount val="4"/>
                <c:pt idx="0">
                  <c:v>SUB.FEDERAL</c:v>
                </c:pt>
                <c:pt idx="1">
                  <c:v>SUB.ESTATAL</c:v>
                </c:pt>
                <c:pt idx="2">
                  <c:v>VENTA DE BIENES Y P.S.</c:v>
                </c:pt>
                <c:pt idx="3">
                  <c:v>TOTAL</c:v>
                </c:pt>
              </c:strCache>
            </c:strRef>
          </c:cat>
          <c:val>
            <c:numRef>
              <c:f>RESUMEN_1!$X$16:$X$19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39E0-43F8-91A2-F73630D137E6}"/>
            </c:ext>
          </c:extLst>
        </c:ser>
        <c:dLbls>
          <c:showLegendKey val="0"/>
          <c:showVal val="0"/>
          <c:showCatName val="0"/>
          <c:showSerName val="0"/>
          <c:showPercent val="0"/>
          <c:showBubbleSize val="0"/>
        </c:dLbls>
        <c:gapWidth val="150"/>
        <c:axId val="261857456"/>
        <c:axId val="261858016"/>
      </c:barChart>
      <c:catAx>
        <c:axId val="2618574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crossAx val="261858016"/>
        <c:crosses val="autoZero"/>
        <c:auto val="1"/>
        <c:lblAlgn val="ctr"/>
        <c:lblOffset val="100"/>
        <c:noMultiLvlLbl val="0"/>
      </c:catAx>
      <c:valAx>
        <c:axId val="26185801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ln w="9525">
            <a:noFill/>
          </a:ln>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crossAx val="261857456"/>
        <c:crosses val="autoZero"/>
        <c:crossBetween val="between"/>
      </c:valAx>
      <c:spPr>
        <a:noFill/>
        <a:ln w="25400">
          <a:noFill/>
        </a:ln>
      </c:spPr>
    </c:plotArea>
    <c:legend>
      <c:legendPos val="b"/>
      <c:layout>
        <c:manualLayout>
          <c:xMode val="edge"/>
          <c:yMode val="edge"/>
          <c:x val="0.25025352663337674"/>
          <c:y val="0.93105900224010463"/>
          <c:w val="0.36511641411745765"/>
          <c:h val="6.8940997759895373E-2"/>
        </c:manualLayout>
      </c:layout>
      <c:overlay val="0"/>
      <c:spPr>
        <a:noFill/>
        <a:ln w="25400">
          <a:noFill/>
        </a:ln>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gradFill>
      <a:gsLst>
        <a:gs pos="56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glow rad="419100">
        <a:schemeClr val="accent6">
          <a:satMod val="175000"/>
          <a:alpha val="40000"/>
        </a:schemeClr>
      </a:glow>
    </a:effectLst>
  </c:spPr>
  <c:txPr>
    <a:bodyPr/>
    <a:lstStyle/>
    <a:p>
      <a:pPr>
        <a:defRPr sz="1200" b="1" i="0" baseline="0"/>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40" b="1" i="0" u="none" strike="noStrike" kern="1200" spc="0" baseline="0">
                <a:solidFill>
                  <a:schemeClr val="tx1">
                    <a:lumMod val="65000"/>
                    <a:lumOff val="35000"/>
                  </a:schemeClr>
                </a:solidFill>
                <a:latin typeface="+mn-lt"/>
                <a:ea typeface="+mn-ea"/>
                <a:cs typeface="+mn-cs"/>
              </a:defRPr>
            </a:pPr>
            <a:r>
              <a:rPr lang="es-MX"/>
              <a:t>% DE EJERCIDO DEL PRESUPUESTO </a:t>
            </a:r>
          </a:p>
          <a:p>
            <a:pPr>
              <a:defRPr sz="1440" b="1" i="0" u="none" strike="noStrike" kern="1200" spc="0" baseline="0">
                <a:solidFill>
                  <a:schemeClr val="tx1">
                    <a:lumMod val="65000"/>
                    <a:lumOff val="35000"/>
                  </a:schemeClr>
                </a:solidFill>
                <a:latin typeface="+mn-lt"/>
                <a:ea typeface="+mn-ea"/>
                <a:cs typeface="+mn-cs"/>
              </a:defRPr>
            </a:pPr>
            <a:endParaRPr lang="es-MX"/>
          </a:p>
        </c:rich>
      </c:tx>
      <c:overlay val="0"/>
      <c:spPr>
        <a:noFill/>
        <a:ln w="25400">
          <a:noFill/>
        </a:ln>
      </c:spPr>
    </c:title>
    <c:autoTitleDeleted val="0"/>
    <c:plotArea>
      <c:layout/>
      <c:barChart>
        <c:barDir val="col"/>
        <c:grouping val="clustered"/>
        <c:varyColors val="0"/>
        <c:ser>
          <c:idx val="0"/>
          <c:order val="0"/>
          <c:tx>
            <c:strRef>
              <c:f>RESUMEN_1!$W$15</c:f>
              <c:strCache>
                <c:ptCount val="1"/>
                <c:pt idx="0">
                  <c:v>% EJERCIDO</c:v>
                </c:pt>
              </c:strCache>
            </c:strRef>
          </c:tx>
          <c:spPr>
            <a:solidFill>
              <a:srgbClr val="4F81BD"/>
            </a:solidFill>
            <a:ln w="25400">
              <a:noFill/>
            </a:ln>
          </c:spPr>
          <c:invertIfNegative val="0"/>
          <c:dLbls>
            <c:spPr>
              <a:noFill/>
              <a:ln w="25400">
                <a:noFill/>
              </a:ln>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RESUMEN_1!$S$16:$S$19</c:f>
              <c:strCache>
                <c:ptCount val="4"/>
                <c:pt idx="0">
                  <c:v>SUB.FEDERAL</c:v>
                </c:pt>
                <c:pt idx="1">
                  <c:v>SUB.ESTATAL</c:v>
                </c:pt>
                <c:pt idx="2">
                  <c:v>VENTA DE BIENES Y P.S.</c:v>
                </c:pt>
                <c:pt idx="3">
                  <c:v>TOTAL</c:v>
                </c:pt>
              </c:strCache>
            </c:strRef>
          </c:cat>
          <c:val>
            <c:numRef>
              <c:f>RESUMEN_1!$U$16:$U$19</c:f>
              <c:numCache>
                <c:formatCode>_("$"* #,##0.00_);_("$"* \(#,##0.00\);_("$"* "-"??_);_(@_)</c:formatCode>
                <c:ptCount val="4"/>
                <c:pt idx="0">
                  <c:v>32867188.999999996</c:v>
                </c:pt>
                <c:pt idx="1">
                  <c:v>34987918.710000008</c:v>
                </c:pt>
                <c:pt idx="2">
                  <c:v>18131315.599999998</c:v>
                </c:pt>
                <c:pt idx="3">
                  <c:v>85986423.310000002</c:v>
                </c:pt>
              </c:numCache>
            </c:numRef>
          </c:val>
          <c:extLst xmlns:c16r2="http://schemas.microsoft.com/office/drawing/2015/06/chart">
            <c:ext xmlns:c16="http://schemas.microsoft.com/office/drawing/2014/chart" uri="{C3380CC4-5D6E-409C-BE32-E72D297353CC}">
              <c16:uniqueId val="{00000000-39E0-43F8-91A2-F73630D137E6}"/>
            </c:ext>
          </c:extLst>
        </c:ser>
        <c:ser>
          <c:idx val="1"/>
          <c:order val="1"/>
          <c:tx>
            <c:strRef>
              <c:f>RESUMEN_1!$X$15</c:f>
              <c:strCache>
                <c:ptCount val="1"/>
                <c:pt idx="0">
                  <c:v>% POR EJERCER</c:v>
                </c:pt>
              </c:strCache>
            </c:strRef>
          </c:tx>
          <c:spPr>
            <a:solidFill>
              <a:srgbClr val="C0504D"/>
            </a:solidFill>
            <a:ln w="25400">
              <a:noFill/>
            </a:ln>
          </c:spPr>
          <c:invertIfNegative val="0"/>
          <c:dLbls>
            <c:spPr>
              <a:noFill/>
              <a:ln w="25400">
                <a:noFill/>
              </a:ln>
            </c:spPr>
            <c:txPr>
              <a:bodyPr rot="0" spcFirstLastPara="1" vertOverflow="ellipsis" vert="horz" wrap="square" anchor="ctr" anchorCtr="1"/>
              <a:lstStyle/>
              <a:p>
                <a:pPr>
                  <a:defRPr sz="1200" b="1" i="0" u="none" strike="noStrike" kern="1200" baseline="0">
                    <a:solidFill>
                      <a:schemeClr val="tx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showLeaderLines val="0"/>
              </c:ext>
            </c:extLst>
          </c:dLbls>
          <c:cat>
            <c:strRef>
              <c:f>RESUMEN_1!$S$16:$S$19</c:f>
              <c:strCache>
                <c:ptCount val="4"/>
                <c:pt idx="0">
                  <c:v>SUB.FEDERAL</c:v>
                </c:pt>
                <c:pt idx="1">
                  <c:v>SUB.ESTATAL</c:v>
                </c:pt>
                <c:pt idx="2">
                  <c:v>VENTA DE BIENES Y P.S.</c:v>
                </c:pt>
                <c:pt idx="3">
                  <c:v>TOTAL</c:v>
                </c:pt>
              </c:strCache>
            </c:strRef>
          </c:cat>
          <c:val>
            <c:numRef>
              <c:f>RESUMEN_1!$X$16:$X$19</c:f>
              <c:numCache>
                <c:formatCode>0%</c:formatCode>
                <c:ptCount val="4"/>
                <c:pt idx="0">
                  <c:v>0</c:v>
                </c:pt>
                <c:pt idx="1">
                  <c:v>0</c:v>
                </c:pt>
                <c:pt idx="2">
                  <c:v>0</c:v>
                </c:pt>
                <c:pt idx="3">
                  <c:v>0</c:v>
                </c:pt>
              </c:numCache>
            </c:numRef>
          </c:val>
          <c:extLst xmlns:c16r2="http://schemas.microsoft.com/office/drawing/2015/06/chart">
            <c:ext xmlns:c16="http://schemas.microsoft.com/office/drawing/2014/chart" uri="{C3380CC4-5D6E-409C-BE32-E72D297353CC}">
              <c16:uniqueId val="{00000001-39E0-43F8-91A2-F73630D137E6}"/>
            </c:ext>
          </c:extLst>
        </c:ser>
        <c:dLbls>
          <c:showLegendKey val="0"/>
          <c:showVal val="0"/>
          <c:showCatName val="0"/>
          <c:showSerName val="0"/>
          <c:showPercent val="0"/>
          <c:showBubbleSize val="0"/>
        </c:dLbls>
        <c:gapWidth val="150"/>
        <c:axId val="261861376"/>
        <c:axId val="261861936"/>
      </c:barChart>
      <c:catAx>
        <c:axId val="2618613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crossAx val="261861936"/>
        <c:crosses val="autoZero"/>
        <c:auto val="1"/>
        <c:lblAlgn val="ctr"/>
        <c:lblOffset val="100"/>
        <c:noMultiLvlLbl val="0"/>
      </c:catAx>
      <c:valAx>
        <c:axId val="261861936"/>
        <c:scaling>
          <c:orientation val="minMax"/>
        </c:scaling>
        <c:delete val="0"/>
        <c:axPos val="l"/>
        <c:majorGridlines>
          <c:spPr>
            <a:ln w="9525" cap="flat" cmpd="sng" algn="ctr">
              <a:solidFill>
                <a:schemeClr val="tx1">
                  <a:lumMod val="15000"/>
                  <a:lumOff val="85000"/>
                </a:schemeClr>
              </a:solidFill>
              <a:round/>
            </a:ln>
            <a:effectLst/>
          </c:spPr>
        </c:majorGridlines>
        <c:numFmt formatCode="_(&quot;$&quot;* #,##0.00_);_(&quot;$&quot;* \(#,##0.00\);_(&quot;$&quot;* &quot;-&quot;??_);_(@_)" sourceLinked="1"/>
        <c:majorTickMark val="none"/>
        <c:minorTickMark val="none"/>
        <c:tickLblPos val="nextTo"/>
        <c:spPr>
          <a:ln w="9525">
            <a:noFill/>
          </a:ln>
        </c:spPr>
        <c:txPr>
          <a:bodyPr rot="-6000000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crossAx val="261861376"/>
        <c:crosses val="autoZero"/>
        <c:crossBetween val="between"/>
      </c:valAx>
      <c:spPr>
        <a:noFill/>
        <a:ln w="25400">
          <a:noFill/>
        </a:ln>
      </c:spPr>
    </c:plotArea>
    <c:legend>
      <c:legendPos val="b"/>
      <c:layout>
        <c:manualLayout>
          <c:xMode val="edge"/>
          <c:yMode val="edge"/>
          <c:x val="0.25025352663337674"/>
          <c:y val="0.93105900224010463"/>
          <c:w val="0.36511641411745765"/>
          <c:h val="6.8940997759895373E-2"/>
        </c:manualLayout>
      </c:layout>
      <c:overlay val="0"/>
      <c:spPr>
        <a:noFill/>
        <a:ln w="25400">
          <a:noFill/>
        </a:ln>
      </c:spPr>
      <c:txPr>
        <a:bodyPr rot="0" spcFirstLastPara="1" vertOverflow="ellipsis" vert="horz" wrap="square" anchor="ctr" anchorCtr="1"/>
        <a:lstStyle/>
        <a:p>
          <a:pPr>
            <a:defRPr sz="1200" b="1" i="0" u="none" strike="noStrike" kern="1200" baseline="0">
              <a:solidFill>
                <a:schemeClr val="tx1">
                  <a:lumMod val="65000"/>
                  <a:lumOff val="35000"/>
                </a:schemeClr>
              </a:solidFill>
              <a:latin typeface="+mn-lt"/>
              <a:ea typeface="+mn-ea"/>
              <a:cs typeface="+mn-cs"/>
            </a:defRPr>
          </a:pPr>
          <a:endParaRPr lang="es-MX"/>
        </a:p>
      </c:txPr>
    </c:legend>
    <c:plotVisOnly val="1"/>
    <c:dispBlanksAs val="gap"/>
    <c:showDLblsOverMax val="0"/>
  </c:chart>
  <c:spPr>
    <a:gradFill>
      <a:gsLst>
        <a:gs pos="56000">
          <a:schemeClr val="accent1">
            <a:lumMod val="5000"/>
            <a:lumOff val="95000"/>
          </a:schemeClr>
        </a:gs>
        <a:gs pos="74000">
          <a:schemeClr val="accent1">
            <a:lumMod val="45000"/>
            <a:lumOff val="55000"/>
          </a:schemeClr>
        </a:gs>
        <a:gs pos="83000">
          <a:schemeClr val="accent1">
            <a:lumMod val="45000"/>
            <a:lumOff val="55000"/>
          </a:schemeClr>
        </a:gs>
        <a:gs pos="100000">
          <a:schemeClr val="accent1">
            <a:lumMod val="30000"/>
            <a:lumOff val="70000"/>
          </a:schemeClr>
        </a:gs>
      </a:gsLst>
      <a:lin ang="5400000" scaled="1"/>
    </a:gradFill>
    <a:ln w="9525" cap="flat" cmpd="sng" algn="ctr">
      <a:solidFill>
        <a:schemeClr val="tx1">
          <a:lumMod val="15000"/>
          <a:lumOff val="85000"/>
        </a:schemeClr>
      </a:solidFill>
      <a:round/>
    </a:ln>
    <a:effectLst>
      <a:glow rad="419100">
        <a:schemeClr val="accent6">
          <a:satMod val="175000"/>
          <a:alpha val="40000"/>
        </a:schemeClr>
      </a:glow>
    </a:effectLst>
  </c:spPr>
  <c:txPr>
    <a:bodyPr/>
    <a:lstStyle/>
    <a:p>
      <a:pPr>
        <a:defRPr sz="1200" b="1" i="0" baseline="0"/>
      </a:pPr>
      <a:endParaRPr lang="es-MX"/>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6.xml"/><Relationship Id="rId3" Type="http://schemas.openxmlformats.org/officeDocument/2006/relationships/chart" Target="../charts/chart1.xml"/><Relationship Id="rId7" Type="http://schemas.openxmlformats.org/officeDocument/2006/relationships/chart" Target="../charts/chart5.xm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chart" Target="../charts/chart4.xml"/><Relationship Id="rId5" Type="http://schemas.openxmlformats.org/officeDocument/2006/relationships/chart" Target="../charts/chart3.xml"/><Relationship Id="rId4"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editAs="oneCell">
    <xdr:from>
      <xdr:col>14</xdr:col>
      <xdr:colOff>1000125</xdr:colOff>
      <xdr:row>1</xdr:row>
      <xdr:rowOff>9525</xdr:rowOff>
    </xdr:from>
    <xdr:to>
      <xdr:col>16</xdr:col>
      <xdr:colOff>1866900</xdr:colOff>
      <xdr:row>6</xdr:row>
      <xdr:rowOff>142875</xdr:rowOff>
    </xdr:to>
    <xdr:pic>
      <xdr:nvPicPr>
        <xdr:cNvPr id="2" name="Imagen 4">
          <a:extLst>
            <a:ext uri="{FF2B5EF4-FFF2-40B4-BE49-F238E27FC236}">
              <a16:creationId xmlns:a16="http://schemas.microsoft.com/office/drawing/2014/main" xmlns="" id="{DF4B6CB1-3709-4661-B6CC-9F50F6B8047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107150" y="266700"/>
          <a:ext cx="4171950" cy="12573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xdr:col>
      <xdr:colOff>66675</xdr:colOff>
      <xdr:row>1</xdr:row>
      <xdr:rowOff>19050</xdr:rowOff>
    </xdr:from>
    <xdr:to>
      <xdr:col>4</xdr:col>
      <xdr:colOff>971550</xdr:colOff>
      <xdr:row>5</xdr:row>
      <xdr:rowOff>152400</xdr:rowOff>
    </xdr:to>
    <xdr:pic>
      <xdr:nvPicPr>
        <xdr:cNvPr id="3" name="5 Imagen">
          <a:extLst>
            <a:ext uri="{FF2B5EF4-FFF2-40B4-BE49-F238E27FC236}">
              <a16:creationId xmlns:a16="http://schemas.microsoft.com/office/drawing/2014/main" xmlns="" id="{E38B29F7-78CF-4B36-BA63-219DA3520EEE}"/>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324100" y="276225"/>
          <a:ext cx="904875"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0</xdr:col>
      <xdr:colOff>251536</xdr:colOff>
      <xdr:row>43</xdr:row>
      <xdr:rowOff>82949</xdr:rowOff>
    </xdr:from>
    <xdr:to>
      <xdr:col>4</xdr:col>
      <xdr:colOff>1875457</xdr:colOff>
      <xdr:row>45</xdr:row>
      <xdr:rowOff>137380</xdr:rowOff>
    </xdr:to>
    <xdr:sp macro="" textlink="">
      <xdr:nvSpPr>
        <xdr:cNvPr id="4" name="4 CuadroTexto">
          <a:extLst>
            <a:ext uri="{FF2B5EF4-FFF2-40B4-BE49-F238E27FC236}">
              <a16:creationId xmlns:a16="http://schemas.microsoft.com/office/drawing/2014/main" xmlns="" id="{2B13D303-18A6-410E-8DAD-A598AF0B5B0B}"/>
            </a:ext>
          </a:extLst>
        </xdr:cNvPr>
        <xdr:cNvSpPr txBox="1"/>
      </xdr:nvSpPr>
      <xdr:spPr>
        <a:xfrm>
          <a:off x="251536" y="30086699"/>
          <a:ext cx="3881346" cy="72118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Ing. Fabián Mora</a:t>
          </a:r>
          <a:r>
            <a:rPr lang="es-MX" sz="1400" baseline="0">
              <a:latin typeface="Arial" panose="020B0604020202020204" pitchFamily="34" charset="0"/>
              <a:cs typeface="Arial" panose="020B0604020202020204" pitchFamily="34" charset="0"/>
            </a:rPr>
            <a:t> Cuevas                                          Subdirector de Planeación del  I.T.E.S.Z</a:t>
          </a:r>
          <a:endParaRPr lang="es-MX" sz="1400">
            <a:latin typeface="Arial" panose="020B0604020202020204" pitchFamily="34" charset="0"/>
            <a:cs typeface="Arial" panose="020B0604020202020204" pitchFamily="34" charset="0"/>
          </a:endParaRPr>
        </a:p>
      </xdr:txBody>
    </xdr:sp>
    <xdr:clientData/>
  </xdr:twoCellAnchor>
  <xdr:twoCellAnchor>
    <xdr:from>
      <xdr:col>5</xdr:col>
      <xdr:colOff>1197429</xdr:colOff>
      <xdr:row>43</xdr:row>
      <xdr:rowOff>54425</xdr:rowOff>
    </xdr:from>
    <xdr:to>
      <xdr:col>13</xdr:col>
      <xdr:colOff>1170214</xdr:colOff>
      <xdr:row>45</xdr:row>
      <xdr:rowOff>149677</xdr:rowOff>
    </xdr:to>
    <xdr:sp macro="" textlink="">
      <xdr:nvSpPr>
        <xdr:cNvPr id="5" name="8 CuadroTexto">
          <a:extLst>
            <a:ext uri="{FF2B5EF4-FFF2-40B4-BE49-F238E27FC236}">
              <a16:creationId xmlns:a16="http://schemas.microsoft.com/office/drawing/2014/main" xmlns="" id="{68D1FD10-030E-48EF-9BD2-16E4DD4D8FC1}"/>
            </a:ext>
          </a:extLst>
        </xdr:cNvPr>
        <xdr:cNvSpPr txBox="1"/>
      </xdr:nvSpPr>
      <xdr:spPr>
        <a:xfrm>
          <a:off x="8369754" y="30058175"/>
          <a:ext cx="8954860" cy="762002"/>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Ing. José Luis Manzo Bautista</a:t>
          </a:r>
        </a:p>
        <a:p>
          <a:pPr algn="ctr"/>
          <a:r>
            <a:rPr lang="es-MX" sz="1400" baseline="0">
              <a:latin typeface="Arial" panose="020B0604020202020204" pitchFamily="34" charset="0"/>
              <a:cs typeface="Arial" panose="020B0604020202020204" pitchFamily="34" charset="0"/>
            </a:rPr>
            <a:t>Director de Planeación y Vinculación.   del  I.T.E.S.Z.</a:t>
          </a:r>
          <a:endParaRPr lang="es-MX" sz="1400">
            <a:latin typeface="Arial" panose="020B0604020202020204" pitchFamily="34" charset="0"/>
            <a:cs typeface="Arial" panose="020B0604020202020204" pitchFamily="34" charset="0"/>
          </a:endParaRPr>
        </a:p>
      </xdr:txBody>
    </xdr:sp>
    <xdr:clientData/>
  </xdr:twoCellAnchor>
  <xdr:twoCellAnchor>
    <xdr:from>
      <xdr:col>13</xdr:col>
      <xdr:colOff>140590</xdr:colOff>
      <xdr:row>43</xdr:row>
      <xdr:rowOff>34635</xdr:rowOff>
    </xdr:from>
    <xdr:to>
      <xdr:col>16</xdr:col>
      <xdr:colOff>3973285</xdr:colOff>
      <xdr:row>45</xdr:row>
      <xdr:rowOff>75454</xdr:rowOff>
    </xdr:to>
    <xdr:sp macro="" textlink="">
      <xdr:nvSpPr>
        <xdr:cNvPr id="6" name="9 CuadroTexto">
          <a:extLst>
            <a:ext uri="{FF2B5EF4-FFF2-40B4-BE49-F238E27FC236}">
              <a16:creationId xmlns:a16="http://schemas.microsoft.com/office/drawing/2014/main" xmlns="" id="{EE1E544E-DE8D-4E3A-8A31-9A96BA383E51}"/>
            </a:ext>
          </a:extLst>
        </xdr:cNvPr>
        <xdr:cNvSpPr txBox="1"/>
      </xdr:nvSpPr>
      <xdr:spPr>
        <a:xfrm>
          <a:off x="16294990" y="30038385"/>
          <a:ext cx="9090495" cy="70756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s-MX" sz="1400">
              <a:latin typeface="Arial" panose="020B0604020202020204" pitchFamily="34" charset="0"/>
              <a:cs typeface="Arial" panose="020B0604020202020204" pitchFamily="34" charset="0"/>
            </a:rPr>
            <a:t>Ing. Martín Serrato Juárez</a:t>
          </a:r>
        </a:p>
        <a:p>
          <a:pPr algn="ctr"/>
          <a:r>
            <a:rPr lang="es-MX" sz="1400" baseline="0">
              <a:latin typeface="Arial" panose="020B0604020202020204" pitchFamily="34" charset="0"/>
              <a:cs typeface="Arial" panose="020B0604020202020204" pitchFamily="34" charset="0"/>
            </a:rPr>
            <a:t>Director General del I.T.E.S.Z.</a:t>
          </a:r>
          <a:endParaRPr lang="es-MX" sz="1400">
            <a:latin typeface="Arial" panose="020B0604020202020204" pitchFamily="34" charset="0"/>
            <a:cs typeface="Arial" panose="020B0604020202020204" pitchFamily="34" charset="0"/>
          </a:endParaRPr>
        </a:p>
      </xdr:txBody>
    </xdr:sp>
    <xdr:clientData/>
  </xdr:twoCellAnchor>
  <xdr:twoCellAnchor>
    <xdr:from>
      <xdr:col>27</xdr:col>
      <xdr:colOff>723900</xdr:colOff>
      <xdr:row>23</xdr:row>
      <xdr:rowOff>657225</xdr:rowOff>
    </xdr:from>
    <xdr:to>
      <xdr:col>33</xdr:col>
      <xdr:colOff>171450</xdr:colOff>
      <xdr:row>27</xdr:row>
      <xdr:rowOff>438150</xdr:rowOff>
    </xdr:to>
    <xdr:graphicFrame macro="">
      <xdr:nvGraphicFramePr>
        <xdr:cNvPr id="7" name="14 Gráfico">
          <a:extLst>
            <a:ext uri="{FF2B5EF4-FFF2-40B4-BE49-F238E27FC236}">
              <a16:creationId xmlns:a16="http://schemas.microsoft.com/office/drawing/2014/main" xmlns="" id="{71E97233-644D-4D5D-B3A8-C8C1B590A04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19</xdr:col>
      <xdr:colOff>180975</xdr:colOff>
      <xdr:row>32</xdr:row>
      <xdr:rowOff>733425</xdr:rowOff>
    </xdr:from>
    <xdr:to>
      <xdr:col>25</xdr:col>
      <xdr:colOff>180975</xdr:colOff>
      <xdr:row>35</xdr:row>
      <xdr:rowOff>1619250</xdr:rowOff>
    </xdr:to>
    <xdr:graphicFrame macro="">
      <xdr:nvGraphicFramePr>
        <xdr:cNvPr id="8" name="10 Gráfico">
          <a:extLst>
            <a:ext uri="{FF2B5EF4-FFF2-40B4-BE49-F238E27FC236}">
              <a16:creationId xmlns:a16="http://schemas.microsoft.com/office/drawing/2014/main" xmlns="" id="{37C1FB2F-19FD-4BB1-9878-F6D3916CDA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26</xdr:col>
      <xdr:colOff>419100</xdr:colOff>
      <xdr:row>33</xdr:row>
      <xdr:rowOff>38100</xdr:rowOff>
    </xdr:from>
    <xdr:to>
      <xdr:col>32</xdr:col>
      <xdr:colOff>419100</xdr:colOff>
      <xdr:row>36</xdr:row>
      <xdr:rowOff>276225</xdr:rowOff>
    </xdr:to>
    <xdr:graphicFrame macro="">
      <xdr:nvGraphicFramePr>
        <xdr:cNvPr id="9" name="12 Gráfico">
          <a:extLst>
            <a:ext uri="{FF2B5EF4-FFF2-40B4-BE49-F238E27FC236}">
              <a16:creationId xmlns:a16="http://schemas.microsoft.com/office/drawing/2014/main" xmlns="" id="{16134540-0591-4831-BAC5-CC22EEFB40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762000</xdr:colOff>
      <xdr:row>24</xdr:row>
      <xdr:rowOff>66675</xdr:rowOff>
    </xdr:from>
    <xdr:to>
      <xdr:col>26</xdr:col>
      <xdr:colOff>723900</xdr:colOff>
      <xdr:row>26</xdr:row>
      <xdr:rowOff>285750</xdr:rowOff>
    </xdr:to>
    <xdr:graphicFrame macro="">
      <xdr:nvGraphicFramePr>
        <xdr:cNvPr id="10" name="Gráfico 7">
          <a:extLst>
            <a:ext uri="{FF2B5EF4-FFF2-40B4-BE49-F238E27FC236}">
              <a16:creationId xmlns:a16="http://schemas.microsoft.com/office/drawing/2014/main" xmlns="" id="{BC78966E-CC48-46C7-88C3-FB8DE77A81A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xdr:col>
      <xdr:colOff>352425</xdr:colOff>
      <xdr:row>13</xdr:row>
      <xdr:rowOff>285750</xdr:rowOff>
    </xdr:from>
    <xdr:to>
      <xdr:col>35</xdr:col>
      <xdr:colOff>666750</xdr:colOff>
      <xdr:row>19</xdr:row>
      <xdr:rowOff>295275</xdr:rowOff>
    </xdr:to>
    <xdr:graphicFrame macro="">
      <xdr:nvGraphicFramePr>
        <xdr:cNvPr id="11" name="Gráfico 6">
          <a:extLst>
            <a:ext uri="{FF2B5EF4-FFF2-40B4-BE49-F238E27FC236}">
              <a16:creationId xmlns:a16="http://schemas.microsoft.com/office/drawing/2014/main" xmlns="" id="{C190E1E7-49C8-40E0-8C05-28E6CBCAE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36</xdr:col>
      <xdr:colOff>682625</xdr:colOff>
      <xdr:row>13</xdr:row>
      <xdr:rowOff>333375</xdr:rowOff>
    </xdr:from>
    <xdr:to>
      <xdr:col>48</xdr:col>
      <xdr:colOff>234950</xdr:colOff>
      <xdr:row>19</xdr:row>
      <xdr:rowOff>342900</xdr:rowOff>
    </xdr:to>
    <xdr:graphicFrame macro="">
      <xdr:nvGraphicFramePr>
        <xdr:cNvPr id="12" name="Gráfico 6">
          <a:extLst>
            <a:ext uri="{FF2B5EF4-FFF2-40B4-BE49-F238E27FC236}">
              <a16:creationId xmlns:a16="http://schemas.microsoft.com/office/drawing/2014/main" xmlns="" id="{C190E1E7-49C8-40E0-8C05-28E6CBCAE43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NDRES/Dropbox/NOEMI/PLANEACION%20Y%20PROGRAMACION/Depto.%20Programaci&#243;n%20y%20Evaluaci&#243;n/00%20DOCUMENTOS%20RECTORES/7.-%20EVALUACI&#211;N%20PROGRAMATICA-PRESUPUESTAL/2020/DICIEMBRE%20202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Presupuesto/Dropbox/NOEMI/BALDERAS/Depto.%20Programaci&#243;n%20y%20Evaluaci&#243;n/00%20DOCUMENTOS%20RECTORES/7.-%20EVALUACI&#211;N%20PROGRAMATICA-PRESUPUESTAL/2019/2019%203RA.%20EVALU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SUMEN_1"/>
      <sheetName val="FEDERAL_1"/>
      <sheetName val="ESTATAL_1"/>
      <sheetName val="V.B y P. S._1"/>
      <sheetName val="PROGRAMAS ESPECIALES"/>
      <sheetName val="JUSTIFICACION FEDERAL"/>
      <sheetName val="JUSTIFICACION ESTATAL"/>
      <sheetName val="JUSTIFICACION PROPIOS"/>
    </sheetNames>
    <sheetDataSet>
      <sheetData sheetId="0"/>
      <sheetData sheetId="1">
        <row r="15">
          <cell r="K15">
            <v>23100381.48</v>
          </cell>
          <cell r="L15">
            <v>23100381.48</v>
          </cell>
          <cell r="M15">
            <v>23100381.48</v>
          </cell>
          <cell r="N15">
            <v>0</v>
          </cell>
        </row>
        <row r="16">
          <cell r="K16">
            <v>0</v>
          </cell>
          <cell r="L16">
            <v>0</v>
          </cell>
          <cell r="M16">
            <v>0</v>
          </cell>
          <cell r="N16">
            <v>0</v>
          </cell>
        </row>
        <row r="17">
          <cell r="K17">
            <v>0</v>
          </cell>
          <cell r="L17">
            <v>0</v>
          </cell>
          <cell r="M17">
            <v>0</v>
          </cell>
          <cell r="N17">
            <v>0</v>
          </cell>
        </row>
        <row r="18">
          <cell r="K18">
            <v>0</v>
          </cell>
          <cell r="L18">
            <v>0</v>
          </cell>
          <cell r="M18">
            <v>0</v>
          </cell>
          <cell r="N18">
            <v>0</v>
          </cell>
        </row>
        <row r="19">
          <cell r="K19">
            <v>1325166.8999999999</v>
          </cell>
          <cell r="L19">
            <v>1325166.8999999999</v>
          </cell>
          <cell r="M19">
            <v>1325166.8999999999</v>
          </cell>
          <cell r="N19">
            <v>0</v>
          </cell>
        </row>
        <row r="20">
          <cell r="K20">
            <v>0</v>
          </cell>
          <cell r="L20">
            <v>0</v>
          </cell>
          <cell r="M20">
            <v>0</v>
          </cell>
          <cell r="N20">
            <v>0</v>
          </cell>
        </row>
        <row r="21">
          <cell r="K21">
            <v>0</v>
          </cell>
          <cell r="L21">
            <v>0</v>
          </cell>
          <cell r="M21">
            <v>0</v>
          </cell>
          <cell r="N21">
            <v>0</v>
          </cell>
        </row>
        <row r="22">
          <cell r="K22">
            <v>0</v>
          </cell>
          <cell r="L22">
            <v>0</v>
          </cell>
          <cell r="M22">
            <v>0</v>
          </cell>
          <cell r="N22">
            <v>0</v>
          </cell>
        </row>
        <row r="23">
          <cell r="K23">
            <v>0</v>
          </cell>
          <cell r="L23">
            <v>0</v>
          </cell>
          <cell r="M23">
            <v>0</v>
          </cell>
          <cell r="N23">
            <v>0</v>
          </cell>
        </row>
        <row r="24">
          <cell r="K24">
            <v>0</v>
          </cell>
          <cell r="L24">
            <v>0</v>
          </cell>
          <cell r="M24">
            <v>0</v>
          </cell>
          <cell r="N24">
            <v>0</v>
          </cell>
        </row>
        <row r="25">
          <cell r="K25">
            <v>0</v>
          </cell>
          <cell r="L25">
            <v>0</v>
          </cell>
          <cell r="M25">
            <v>0</v>
          </cell>
          <cell r="N25">
            <v>0</v>
          </cell>
        </row>
        <row r="26">
          <cell r="K26">
            <v>0</v>
          </cell>
          <cell r="L26">
            <v>0</v>
          </cell>
          <cell r="M26">
            <v>0</v>
          </cell>
          <cell r="N26">
            <v>0</v>
          </cell>
        </row>
        <row r="27">
          <cell r="K27">
            <v>676006.88</v>
          </cell>
          <cell r="L27">
            <v>676006.88</v>
          </cell>
          <cell r="M27">
            <v>676006.88</v>
          </cell>
          <cell r="N27">
            <v>0</v>
          </cell>
        </row>
        <row r="28">
          <cell r="K28">
            <v>0</v>
          </cell>
          <cell r="L28">
            <v>0</v>
          </cell>
          <cell r="M28">
            <v>0</v>
          </cell>
          <cell r="N28">
            <v>0</v>
          </cell>
        </row>
        <row r="29">
          <cell r="K29">
            <v>3055.43</v>
          </cell>
          <cell r="L29">
            <v>3055.43</v>
          </cell>
          <cell r="M29">
            <v>3055.43</v>
          </cell>
          <cell r="N29">
            <v>0</v>
          </cell>
        </row>
        <row r="30">
          <cell r="K30">
            <v>2211491.36</v>
          </cell>
          <cell r="L30">
            <v>2211491.36</v>
          </cell>
          <cell r="M30">
            <v>2211491.36</v>
          </cell>
          <cell r="N30">
            <v>0</v>
          </cell>
        </row>
        <row r="31">
          <cell r="K31">
            <v>0</v>
          </cell>
          <cell r="L31">
            <v>0</v>
          </cell>
          <cell r="M31">
            <v>0</v>
          </cell>
          <cell r="N31">
            <v>0</v>
          </cell>
        </row>
        <row r="32">
          <cell r="K32">
            <v>1896634.09</v>
          </cell>
          <cell r="L32">
            <v>1896634.09</v>
          </cell>
          <cell r="M32">
            <v>1896634.09</v>
          </cell>
          <cell r="N32">
            <v>0</v>
          </cell>
        </row>
        <row r="33">
          <cell r="K33">
            <v>0</v>
          </cell>
          <cell r="L33">
            <v>0</v>
          </cell>
          <cell r="M33">
            <v>0</v>
          </cell>
          <cell r="N33">
            <v>0</v>
          </cell>
        </row>
        <row r="34">
          <cell r="K34">
            <v>0</v>
          </cell>
          <cell r="L34">
            <v>0</v>
          </cell>
          <cell r="M34">
            <v>0</v>
          </cell>
          <cell r="N34">
            <v>0</v>
          </cell>
        </row>
        <row r="35">
          <cell r="K35">
            <v>3001697.59</v>
          </cell>
          <cell r="L35">
            <v>3001697.59</v>
          </cell>
          <cell r="M35">
            <v>3001697.59</v>
          </cell>
          <cell r="N35">
            <v>0</v>
          </cell>
        </row>
        <row r="36">
          <cell r="K36">
            <v>652755.27</v>
          </cell>
          <cell r="L36">
            <v>652755.27</v>
          </cell>
          <cell r="M36">
            <v>652755.27</v>
          </cell>
          <cell r="N36">
            <v>0</v>
          </cell>
        </row>
        <row r="37">
          <cell r="K37">
            <v>32867188.999999996</v>
          </cell>
          <cell r="M37">
            <v>32867188.999999996</v>
          </cell>
        </row>
        <row r="38">
          <cell r="K38">
            <v>4205029.22</v>
          </cell>
          <cell r="M38">
            <v>4205029.22</v>
          </cell>
          <cell r="N38">
            <v>0</v>
          </cell>
        </row>
      </sheetData>
      <sheetData sheetId="2">
        <row r="15">
          <cell r="K15">
            <v>24041004.920000002</v>
          </cell>
          <cell r="L15">
            <v>24041004.920000002</v>
          </cell>
          <cell r="M15">
            <v>24041004.920000002</v>
          </cell>
          <cell r="N15">
            <v>0</v>
          </cell>
        </row>
        <row r="16">
          <cell r="K16">
            <v>0</v>
          </cell>
          <cell r="L16">
            <v>0</v>
          </cell>
          <cell r="M16">
            <v>0</v>
          </cell>
          <cell r="N16">
            <v>0</v>
          </cell>
        </row>
        <row r="17">
          <cell r="K17">
            <v>0</v>
          </cell>
          <cell r="L17">
            <v>0</v>
          </cell>
          <cell r="M17">
            <v>0</v>
          </cell>
          <cell r="N17">
            <v>0</v>
          </cell>
        </row>
        <row r="18">
          <cell r="K18">
            <v>0</v>
          </cell>
          <cell r="L18">
            <v>0</v>
          </cell>
          <cell r="M18">
            <v>0</v>
          </cell>
          <cell r="N18">
            <v>0</v>
          </cell>
        </row>
        <row r="19">
          <cell r="K19">
            <v>973216.93</v>
          </cell>
          <cell r="L19">
            <v>973216.93</v>
          </cell>
          <cell r="M19">
            <v>973216.93</v>
          </cell>
          <cell r="N19">
            <v>0</v>
          </cell>
        </row>
        <row r="20">
          <cell r="K20">
            <v>17400</v>
          </cell>
          <cell r="L20">
            <v>17400</v>
          </cell>
          <cell r="M20">
            <v>17400</v>
          </cell>
          <cell r="N20">
            <v>0</v>
          </cell>
        </row>
        <row r="21">
          <cell r="K21">
            <v>0</v>
          </cell>
          <cell r="L21">
            <v>0</v>
          </cell>
          <cell r="M21">
            <v>0</v>
          </cell>
          <cell r="N21">
            <v>0</v>
          </cell>
        </row>
        <row r="22">
          <cell r="K22">
            <v>0</v>
          </cell>
          <cell r="L22">
            <v>0</v>
          </cell>
          <cell r="M22">
            <v>0</v>
          </cell>
          <cell r="N22">
            <v>0</v>
          </cell>
        </row>
        <row r="23">
          <cell r="K23">
            <v>0</v>
          </cell>
          <cell r="L23">
            <v>0</v>
          </cell>
          <cell r="M23">
            <v>0</v>
          </cell>
          <cell r="N23">
            <v>0</v>
          </cell>
        </row>
        <row r="24">
          <cell r="K24">
            <v>0</v>
          </cell>
          <cell r="L24">
            <v>0</v>
          </cell>
          <cell r="M24">
            <v>0</v>
          </cell>
          <cell r="N24">
            <v>0</v>
          </cell>
        </row>
        <row r="25">
          <cell r="K25">
            <v>0</v>
          </cell>
          <cell r="L25">
            <v>0</v>
          </cell>
          <cell r="M25">
            <v>0</v>
          </cell>
          <cell r="N25">
            <v>0</v>
          </cell>
        </row>
        <row r="26">
          <cell r="K26">
            <v>0</v>
          </cell>
          <cell r="L26">
            <v>0</v>
          </cell>
          <cell r="M26">
            <v>0</v>
          </cell>
          <cell r="N26">
            <v>0</v>
          </cell>
        </row>
        <row r="27">
          <cell r="K27">
            <v>709503.56</v>
          </cell>
          <cell r="L27">
            <v>709503.56</v>
          </cell>
          <cell r="M27">
            <v>709503.56</v>
          </cell>
          <cell r="N27">
            <v>0</v>
          </cell>
        </row>
        <row r="28">
          <cell r="K28">
            <v>0</v>
          </cell>
          <cell r="L28">
            <v>0</v>
          </cell>
          <cell r="M28">
            <v>0</v>
          </cell>
          <cell r="N28">
            <v>0</v>
          </cell>
        </row>
        <row r="29">
          <cell r="K29">
            <v>2800</v>
          </cell>
          <cell r="L29">
            <v>2800</v>
          </cell>
          <cell r="M29">
            <v>2800</v>
          </cell>
          <cell r="N29"/>
        </row>
        <row r="30">
          <cell r="K30">
            <v>2720504.76</v>
          </cell>
          <cell r="L30">
            <v>2720504.76</v>
          </cell>
          <cell r="M30">
            <v>2720504.76</v>
          </cell>
          <cell r="N30"/>
        </row>
        <row r="31">
          <cell r="K31">
            <v>0</v>
          </cell>
          <cell r="L31">
            <v>0</v>
          </cell>
          <cell r="M31">
            <v>0</v>
          </cell>
          <cell r="N31">
            <v>0</v>
          </cell>
        </row>
        <row r="32">
          <cell r="K32">
            <v>2113106.46</v>
          </cell>
          <cell r="L32">
            <v>2113106.46</v>
          </cell>
          <cell r="M32">
            <v>2113106.46</v>
          </cell>
          <cell r="N32"/>
        </row>
        <row r="33">
          <cell r="K33">
            <v>0</v>
          </cell>
          <cell r="L33">
            <v>0</v>
          </cell>
          <cell r="M33">
            <v>0</v>
          </cell>
          <cell r="N33">
            <v>0</v>
          </cell>
        </row>
        <row r="34">
          <cell r="K34">
            <v>0</v>
          </cell>
          <cell r="L34">
            <v>0</v>
          </cell>
          <cell r="M34">
            <v>0</v>
          </cell>
          <cell r="N34">
            <v>0</v>
          </cell>
        </row>
        <row r="35">
          <cell r="K35">
            <v>3663019.02</v>
          </cell>
          <cell r="L35">
            <v>3663019.02</v>
          </cell>
          <cell r="M35">
            <v>3663019.02</v>
          </cell>
          <cell r="N35">
            <v>0</v>
          </cell>
        </row>
        <row r="36">
          <cell r="K36">
            <v>747363.06</v>
          </cell>
          <cell r="L36">
            <v>747363.06</v>
          </cell>
          <cell r="M36">
            <v>747363.06</v>
          </cell>
          <cell r="N36">
            <v>0</v>
          </cell>
        </row>
        <row r="37">
          <cell r="K37">
            <v>34987918.710000008</v>
          </cell>
          <cell r="M37">
            <v>34987918.710000008</v>
          </cell>
        </row>
        <row r="38">
          <cell r="K38">
            <v>8153163.0499999998</v>
          </cell>
          <cell r="M38">
            <v>8153163.0499999998</v>
          </cell>
          <cell r="N38">
            <v>0</v>
          </cell>
        </row>
      </sheetData>
      <sheetData sheetId="3">
        <row r="15">
          <cell r="K15">
            <v>2713897.46</v>
          </cell>
          <cell r="L15">
            <v>2713897.46</v>
          </cell>
          <cell r="M15">
            <v>2713897.46</v>
          </cell>
          <cell r="N15">
            <v>0</v>
          </cell>
        </row>
        <row r="16">
          <cell r="K16">
            <v>1113403.57</v>
          </cell>
          <cell r="L16">
            <v>1113403.57</v>
          </cell>
          <cell r="M16">
            <v>1113403.57</v>
          </cell>
          <cell r="N16">
            <v>0</v>
          </cell>
        </row>
        <row r="17">
          <cell r="K17">
            <v>0</v>
          </cell>
          <cell r="L17">
            <v>0</v>
          </cell>
          <cell r="M17">
            <v>0</v>
          </cell>
          <cell r="N17">
            <v>0</v>
          </cell>
        </row>
        <row r="18">
          <cell r="K18">
            <v>968813.15</v>
          </cell>
          <cell r="L18">
            <v>968813.15</v>
          </cell>
          <cell r="M18">
            <v>968813.15</v>
          </cell>
          <cell r="N18">
            <v>0</v>
          </cell>
        </row>
        <row r="19">
          <cell r="K19">
            <v>5375834.3099999996</v>
          </cell>
          <cell r="L19">
            <v>5375834.3099999996</v>
          </cell>
          <cell r="M19">
            <v>5375834.3099999996</v>
          </cell>
          <cell r="N19">
            <v>0</v>
          </cell>
        </row>
        <row r="20">
          <cell r="K20">
            <v>0</v>
          </cell>
          <cell r="L20">
            <v>0</v>
          </cell>
          <cell r="M20">
            <v>0</v>
          </cell>
          <cell r="N20">
            <v>0</v>
          </cell>
        </row>
        <row r="21">
          <cell r="K21">
            <v>0</v>
          </cell>
          <cell r="L21">
            <v>0</v>
          </cell>
          <cell r="M21">
            <v>0</v>
          </cell>
          <cell r="N21">
            <v>0</v>
          </cell>
        </row>
        <row r="22">
          <cell r="K22">
            <v>426856.4</v>
          </cell>
          <cell r="L22">
            <v>426856.4</v>
          </cell>
          <cell r="M22">
            <v>426856.4</v>
          </cell>
          <cell r="N22">
            <v>0</v>
          </cell>
        </row>
        <row r="23">
          <cell r="K23">
            <v>16747.900000000001</v>
          </cell>
          <cell r="L23">
            <v>16747.900000000001</v>
          </cell>
          <cell r="M23">
            <v>16747.900000000001</v>
          </cell>
          <cell r="N23">
            <v>0</v>
          </cell>
        </row>
        <row r="24">
          <cell r="K24">
            <v>4250324.1399999997</v>
          </cell>
          <cell r="L24">
            <v>4250324.1399999997</v>
          </cell>
          <cell r="M24">
            <v>4250324.1399999997</v>
          </cell>
          <cell r="N24">
            <v>0</v>
          </cell>
        </row>
        <row r="25">
          <cell r="K25">
            <v>0</v>
          </cell>
          <cell r="L25">
            <v>0</v>
          </cell>
          <cell r="M25">
            <v>0</v>
          </cell>
          <cell r="N25">
            <v>0</v>
          </cell>
        </row>
        <row r="26">
          <cell r="K26">
            <v>0</v>
          </cell>
          <cell r="L26">
            <v>0</v>
          </cell>
          <cell r="M26">
            <v>0</v>
          </cell>
          <cell r="N26">
            <v>0</v>
          </cell>
        </row>
        <row r="27">
          <cell r="K27">
            <v>252898.16</v>
          </cell>
          <cell r="L27">
            <v>252898.16</v>
          </cell>
          <cell r="M27">
            <v>252898.16</v>
          </cell>
          <cell r="N27">
            <v>0</v>
          </cell>
        </row>
        <row r="28">
          <cell r="K28">
            <v>90031.98</v>
          </cell>
          <cell r="L28">
            <v>90031.98</v>
          </cell>
          <cell r="M28">
            <v>90031.98</v>
          </cell>
          <cell r="N28">
            <v>0</v>
          </cell>
        </row>
        <row r="29">
          <cell r="K29">
            <v>23200</v>
          </cell>
          <cell r="L29">
            <v>23200</v>
          </cell>
          <cell r="M29">
            <v>23200</v>
          </cell>
          <cell r="N29">
            <v>0</v>
          </cell>
        </row>
        <row r="30">
          <cell r="K30">
            <v>530573.25</v>
          </cell>
          <cell r="L30">
            <v>530573.25</v>
          </cell>
          <cell r="M30">
            <v>530573.25</v>
          </cell>
          <cell r="N30">
            <v>0</v>
          </cell>
        </row>
        <row r="31">
          <cell r="K31">
            <v>11020</v>
          </cell>
          <cell r="L31">
            <v>11020</v>
          </cell>
          <cell r="M31">
            <v>11020</v>
          </cell>
          <cell r="N31">
            <v>0</v>
          </cell>
        </row>
        <row r="32">
          <cell r="K32">
            <v>409568.87</v>
          </cell>
          <cell r="L32">
            <v>409568.87</v>
          </cell>
          <cell r="M32">
            <v>409568.87</v>
          </cell>
          <cell r="N32">
            <v>0</v>
          </cell>
        </row>
        <row r="33">
          <cell r="K33">
            <v>3306</v>
          </cell>
          <cell r="L33">
            <v>3306</v>
          </cell>
          <cell r="M33">
            <v>3306</v>
          </cell>
          <cell r="N33">
            <v>0</v>
          </cell>
        </row>
        <row r="34">
          <cell r="K34">
            <v>0</v>
          </cell>
          <cell r="L34">
            <v>0</v>
          </cell>
          <cell r="M34">
            <v>0</v>
          </cell>
          <cell r="N34">
            <v>0</v>
          </cell>
        </row>
        <row r="35">
          <cell r="K35">
            <v>1622213.44</v>
          </cell>
          <cell r="L35">
            <v>1622213.44</v>
          </cell>
          <cell r="M35">
            <v>1622213.44</v>
          </cell>
          <cell r="N35">
            <v>0</v>
          </cell>
        </row>
        <row r="36">
          <cell r="K36">
            <v>322626.96999999997</v>
          </cell>
          <cell r="L36">
            <v>322626.96999999997</v>
          </cell>
          <cell r="M36">
            <v>322626.96999999997</v>
          </cell>
          <cell r="N36">
            <v>0</v>
          </cell>
        </row>
        <row r="37">
          <cell r="K37">
            <v>18131315.599999998</v>
          </cell>
          <cell r="M37">
            <v>18131315.599999998</v>
          </cell>
        </row>
        <row r="38">
          <cell r="K38">
            <v>0</v>
          </cell>
          <cell r="M38">
            <v>0</v>
          </cell>
          <cell r="N38">
            <v>0</v>
          </cell>
        </row>
      </sheetData>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RO DE CONTROL RESUMEN"/>
      <sheetName val="TABLERO DE CONTROL FEDERAL"/>
      <sheetName val="TABLERO DE CONTROL ESTATAL"/>
      <sheetName val="TABLERO DE CONTROL PROPIOS"/>
      <sheetName val="COMPONENTE 23"/>
      <sheetName val="JUSTIFICACIÓN FEDERAL"/>
      <sheetName val="JUSTIFICACIÓN ESTATAL"/>
      <sheetName val="JUSTIFICACIÓN PROPIOS"/>
      <sheetName val="RESUMEN_1"/>
      <sheetName val="FEDERAL_1"/>
      <sheetName val="ESTATAL_1"/>
      <sheetName val="V.B y S._1"/>
    </sheetNames>
    <sheetDataSet>
      <sheetData sheetId="0">
        <row r="14">
          <cell r="Q14" t="str">
            <v>ACADEMICO</v>
          </cell>
          <cell r="R14">
            <v>43416196.540000007</v>
          </cell>
        </row>
        <row r="15">
          <cell r="Q15" t="str">
            <v>VINCULACION</v>
          </cell>
          <cell r="R15">
            <v>3086965.5800000005</v>
          </cell>
        </row>
        <row r="16">
          <cell r="Q16" t="str">
            <v xml:space="preserve">PLANEACION </v>
          </cell>
          <cell r="R16">
            <v>3433531.95</v>
          </cell>
        </row>
        <row r="17">
          <cell r="Q17" t="str">
            <v>CALIDAD</v>
          </cell>
          <cell r="R17">
            <v>1098944.8199999998</v>
          </cell>
        </row>
        <row r="18">
          <cell r="Q18" t="str">
            <v>ADMINISTRACION</v>
          </cell>
          <cell r="R18">
            <v>5837669.6500000004</v>
          </cell>
        </row>
      </sheetData>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07"/>
  <sheetViews>
    <sheetView showGridLines="0" tabSelected="1" view="pageBreakPreview" topLeftCell="A35" zoomScale="70" zoomScaleNormal="90" zoomScaleSheetLayoutView="70" workbookViewId="0">
      <selection activeCell="F41" sqref="F41"/>
    </sheetView>
  </sheetViews>
  <sheetFormatPr baseColWidth="10" defaultColWidth="9.140625" defaultRowHeight="12.75" x14ac:dyDescent="0.2"/>
  <cols>
    <col min="1" max="1" width="8.5703125" customWidth="1"/>
    <col min="2" max="2" width="18.28515625" customWidth="1"/>
    <col min="3" max="3" width="18.28515625" hidden="1" customWidth="1"/>
    <col min="4" max="4" width="7" customWidth="1"/>
    <col min="5" max="5" width="73.7109375" customWidth="1"/>
    <col min="6" max="6" width="20.7109375" customWidth="1"/>
    <col min="7" max="7" width="14.42578125" customWidth="1"/>
    <col min="8" max="8" width="11.42578125" customWidth="1"/>
    <col min="9" max="9" width="16.42578125" style="169" customWidth="1"/>
    <col min="10" max="10" width="14.28515625" style="169" customWidth="1"/>
    <col min="11" max="11" width="14.5703125" style="169" hidden="1" customWidth="1"/>
    <col min="12" max="13" width="28.7109375" customWidth="1"/>
    <col min="14" max="14" width="29.28515625" bestFit="1" customWidth="1"/>
    <col min="15" max="15" width="29.42578125" bestFit="1" customWidth="1"/>
    <col min="16" max="16" width="20.140625" customWidth="1"/>
    <col min="17" max="17" width="64.85546875" customWidth="1"/>
    <col min="18" max="18" width="23.5703125" customWidth="1"/>
    <col min="19" max="19" width="15.42578125" customWidth="1"/>
    <col min="20" max="20" width="16" bestFit="1" customWidth="1"/>
    <col min="21" max="21" width="14.42578125" customWidth="1"/>
    <col min="22" max="22" width="16" bestFit="1" customWidth="1"/>
    <col min="23" max="24" width="12.85546875" customWidth="1"/>
    <col min="25" max="256" width="11.42578125" customWidth="1"/>
  </cols>
  <sheetData>
    <row r="1" spans="1:24" ht="20.25" x14ac:dyDescent="0.2">
      <c r="A1" s="210" t="s">
        <v>0</v>
      </c>
      <c r="B1" s="210"/>
      <c r="C1" s="210"/>
      <c r="D1" s="210"/>
      <c r="E1" s="210"/>
      <c r="F1" s="210"/>
      <c r="G1" s="210"/>
      <c r="H1" s="210"/>
      <c r="I1" s="210"/>
      <c r="J1" s="210"/>
      <c r="K1" s="210"/>
      <c r="L1" s="210"/>
      <c r="M1" s="210"/>
      <c r="N1" s="210"/>
      <c r="O1" s="210"/>
      <c r="P1" s="210"/>
      <c r="Q1" s="210"/>
    </row>
    <row r="2" spans="1:24" ht="18" customHeight="1" x14ac:dyDescent="0.2">
      <c r="A2" s="211" t="s">
        <v>1</v>
      </c>
      <c r="B2" s="211"/>
      <c r="C2" s="211"/>
      <c r="D2" s="211"/>
      <c r="E2" s="211"/>
      <c r="F2" s="211"/>
      <c r="G2" s="211"/>
      <c r="H2" s="211"/>
      <c r="I2" s="211"/>
      <c r="J2" s="211"/>
      <c r="K2" s="211"/>
      <c r="L2" s="211"/>
      <c r="M2" s="211"/>
      <c r="N2" s="211"/>
      <c r="O2" s="211"/>
      <c r="P2" s="211"/>
      <c r="Q2" s="211"/>
    </row>
    <row r="3" spans="1:24" ht="8.25" customHeight="1" x14ac:dyDescent="0.2">
      <c r="A3" s="1"/>
      <c r="B3" s="1"/>
      <c r="C3" s="1"/>
      <c r="D3" s="1"/>
      <c r="E3" s="1"/>
      <c r="F3" s="1"/>
      <c r="G3" s="1"/>
      <c r="H3" s="1"/>
      <c r="I3" s="1"/>
      <c r="J3" s="2"/>
      <c r="K3" s="2"/>
      <c r="L3" s="2"/>
      <c r="M3" s="1"/>
      <c r="N3" s="1"/>
      <c r="O3" s="1"/>
      <c r="P3" s="1"/>
      <c r="Q3" s="3"/>
    </row>
    <row r="4" spans="1:24" ht="23.25" x14ac:dyDescent="0.35">
      <c r="A4" s="212" t="s">
        <v>2</v>
      </c>
      <c r="B4" s="212"/>
      <c r="C4" s="212"/>
      <c r="D4" s="212"/>
      <c r="E4" s="212"/>
      <c r="F4" s="212"/>
      <c r="G4" s="212"/>
      <c r="H4" s="212"/>
      <c r="I4" s="212"/>
      <c r="J4" s="212"/>
      <c r="K4" s="212"/>
      <c r="L4" s="212"/>
      <c r="M4" s="212"/>
      <c r="N4" s="212"/>
      <c r="O4" s="212"/>
      <c r="P4" s="212"/>
      <c r="Q4" s="212"/>
    </row>
    <row r="5" spans="1:24" ht="21" customHeight="1" x14ac:dyDescent="0.3">
      <c r="A5" s="213" t="s">
        <v>3</v>
      </c>
      <c r="B5" s="213"/>
      <c r="C5" s="213"/>
      <c r="D5" s="213"/>
      <c r="E5" s="213"/>
      <c r="F5" s="213"/>
      <c r="G5" s="213"/>
      <c r="H5" s="213"/>
      <c r="I5" s="213"/>
      <c r="J5" s="213"/>
      <c r="K5" s="213"/>
      <c r="L5" s="213"/>
      <c r="M5" s="213"/>
      <c r="N5" s="213"/>
      <c r="O5" s="213"/>
      <c r="P5" s="213"/>
      <c r="Q5" s="213"/>
    </row>
    <row r="6" spans="1:24" ht="18" x14ac:dyDescent="0.25">
      <c r="A6" s="194" t="s">
        <v>4</v>
      </c>
      <c r="B6" s="194"/>
      <c r="C6" s="194"/>
      <c r="D6" s="194"/>
      <c r="E6" s="194"/>
      <c r="F6" s="194"/>
      <c r="G6" s="194"/>
      <c r="H6" s="194"/>
      <c r="I6" s="194"/>
      <c r="J6" s="194"/>
      <c r="K6" s="194"/>
      <c r="L6" s="194"/>
      <c r="M6" s="194"/>
      <c r="N6" s="194"/>
      <c r="O6" s="194"/>
      <c r="P6" s="194"/>
      <c r="Q6" s="194"/>
    </row>
    <row r="7" spans="1:24" ht="18" customHeight="1" x14ac:dyDescent="0.25">
      <c r="E7" s="4" t="s">
        <v>5</v>
      </c>
      <c r="F7" s="214">
        <v>59</v>
      </c>
      <c r="G7" s="214"/>
      <c r="H7" s="214"/>
      <c r="I7" s="5"/>
      <c r="J7" s="5"/>
      <c r="K7" s="5"/>
      <c r="L7" s="6"/>
      <c r="M7" s="6"/>
      <c r="N7" s="6"/>
      <c r="O7" s="215"/>
      <c r="P7" s="215"/>
      <c r="Q7" s="6"/>
    </row>
    <row r="8" spans="1:24" ht="17.25" customHeight="1" x14ac:dyDescent="0.25">
      <c r="E8" s="7"/>
      <c r="F8" s="6"/>
      <c r="G8" s="6"/>
      <c r="H8" s="6"/>
      <c r="I8" s="5"/>
      <c r="J8" s="5"/>
      <c r="K8" s="5"/>
      <c r="L8" s="6"/>
      <c r="M8" s="6"/>
      <c r="N8" s="5"/>
      <c r="O8" s="203"/>
      <c r="P8" s="203"/>
      <c r="Q8" s="6"/>
    </row>
    <row r="9" spans="1:24" ht="16.5" customHeight="1" x14ac:dyDescent="0.25">
      <c r="E9" s="4" t="s">
        <v>6</v>
      </c>
      <c r="F9" s="204" t="s">
        <v>7</v>
      </c>
      <c r="G9" s="204"/>
      <c r="H9" s="204"/>
      <c r="I9" s="204"/>
      <c r="J9" s="204"/>
      <c r="K9" s="204"/>
      <c r="L9" s="204"/>
      <c r="M9" s="204"/>
      <c r="N9" s="204"/>
      <c r="O9" s="204"/>
      <c r="P9" s="8"/>
      <c r="Q9" s="6"/>
    </row>
    <row r="10" spans="1:24" ht="18.75" customHeight="1" x14ac:dyDescent="0.25">
      <c r="E10" s="4" t="s">
        <v>8</v>
      </c>
      <c r="F10" s="205" t="s">
        <v>9</v>
      </c>
      <c r="G10" s="205"/>
      <c r="H10" s="205"/>
      <c r="I10" s="9"/>
      <c r="J10" s="10"/>
      <c r="K10" s="10"/>
      <c r="L10" s="6"/>
      <c r="M10" s="6"/>
      <c r="N10" s="6"/>
      <c r="O10" s="6"/>
      <c r="P10" s="6"/>
      <c r="Q10" s="6"/>
    </row>
    <row r="11" spans="1:24" ht="19.5" customHeight="1" x14ac:dyDescent="0.25">
      <c r="E11" s="4" t="s">
        <v>10</v>
      </c>
      <c r="F11" s="206" t="s">
        <v>11</v>
      </c>
      <c r="G11" s="206"/>
      <c r="H11" s="206"/>
      <c r="I11" s="206"/>
      <c r="J11" s="11"/>
      <c r="K11" s="11"/>
      <c r="L11" s="12"/>
      <c r="M11" s="11"/>
      <c r="N11" s="6"/>
      <c r="O11" s="6"/>
      <c r="P11" s="6"/>
      <c r="Q11" s="6"/>
    </row>
    <row r="12" spans="1:24" s="13" customFormat="1" ht="13.5" customHeight="1" thickBot="1" x14ac:dyDescent="0.25">
      <c r="I12" s="14"/>
      <c r="J12" s="14"/>
      <c r="K12" s="14"/>
      <c r="M12" s="15"/>
      <c r="N12" s="15"/>
    </row>
    <row r="13" spans="1:24" s="13" customFormat="1" ht="39.75" customHeight="1" thickTop="1" thickBot="1" x14ac:dyDescent="0.25">
      <c r="A13" s="195" t="s">
        <v>12</v>
      </c>
      <c r="B13" s="195" t="s">
        <v>13</v>
      </c>
      <c r="C13" s="16"/>
      <c r="D13" s="208" t="s">
        <v>14</v>
      </c>
      <c r="E13" s="195" t="s">
        <v>15</v>
      </c>
      <c r="F13" s="195" t="s">
        <v>16</v>
      </c>
      <c r="G13" s="187" t="s">
        <v>17</v>
      </c>
      <c r="H13" s="195" t="s">
        <v>18</v>
      </c>
      <c r="I13" s="197" t="s">
        <v>19</v>
      </c>
      <c r="J13" s="198"/>
      <c r="K13" s="197" t="s">
        <v>20</v>
      </c>
      <c r="L13" s="195" t="s">
        <v>21</v>
      </c>
      <c r="M13" s="201" t="s">
        <v>22</v>
      </c>
      <c r="N13" s="201"/>
      <c r="O13" s="187" t="s">
        <v>23</v>
      </c>
      <c r="P13" s="187" t="s">
        <v>20</v>
      </c>
      <c r="Q13" s="187" t="s">
        <v>24</v>
      </c>
    </row>
    <row r="14" spans="1:24" s="13" customFormat="1" ht="45.75" customHeight="1" thickBot="1" x14ac:dyDescent="0.3">
      <c r="A14" s="207"/>
      <c r="B14" s="196"/>
      <c r="C14" s="17"/>
      <c r="D14" s="209" t="s">
        <v>25</v>
      </c>
      <c r="E14" s="196"/>
      <c r="F14" s="196"/>
      <c r="G14" s="189"/>
      <c r="H14" s="196"/>
      <c r="I14" s="18" t="s">
        <v>26</v>
      </c>
      <c r="J14" s="18" t="s">
        <v>27</v>
      </c>
      <c r="K14" s="199"/>
      <c r="L14" s="200"/>
      <c r="M14" s="19" t="s">
        <v>28</v>
      </c>
      <c r="N14" s="20" t="s">
        <v>29</v>
      </c>
      <c r="O14" s="202"/>
      <c r="P14" s="188"/>
      <c r="Q14" s="189"/>
      <c r="S14" s="190" t="s">
        <v>30</v>
      </c>
      <c r="T14" s="191"/>
      <c r="U14" s="191"/>
      <c r="V14" s="191"/>
      <c r="W14" s="191"/>
      <c r="X14" s="192"/>
    </row>
    <row r="15" spans="1:24" ht="50.25" customHeight="1" thickBot="1" x14ac:dyDescent="0.3">
      <c r="A15" s="177">
        <v>1</v>
      </c>
      <c r="B15" s="193" t="s">
        <v>31</v>
      </c>
      <c r="C15" s="21">
        <v>1</v>
      </c>
      <c r="D15" s="22">
        <v>1.1000000000000001</v>
      </c>
      <c r="E15" s="23" t="s">
        <v>32</v>
      </c>
      <c r="F15" s="24" t="s">
        <v>33</v>
      </c>
      <c r="G15" s="24" t="s">
        <v>34</v>
      </c>
      <c r="H15" s="25">
        <v>1</v>
      </c>
      <c r="I15" s="26">
        <v>1</v>
      </c>
      <c r="J15" s="27">
        <v>1</v>
      </c>
      <c r="K15" s="28">
        <f>J15/H15</f>
        <v>1</v>
      </c>
      <c r="L15" s="29">
        <f>+[1]FEDERAL_1!K15+[1]ESTATAL_1!K15+'[1]V.B y P. S._1'!K15</f>
        <v>49855283.860000007</v>
      </c>
      <c r="M15" s="30">
        <f>+[1]FEDERAL_1!L15+[1]ESTATAL_1!L15+'[1]V.B y P. S._1'!L15</f>
        <v>49855283.860000007</v>
      </c>
      <c r="N15" s="30">
        <f>+[1]FEDERAL_1!M15+[1]ESTATAL_1!M15+'[1]V.B y P. S._1'!M15</f>
        <v>49855283.860000007</v>
      </c>
      <c r="O15" s="30">
        <f>+[1]FEDERAL_1!N15+[1]ESTATAL_1!N15+'[1]V.B y P. S._1'!N15</f>
        <v>0</v>
      </c>
      <c r="P15" s="31">
        <f>+N15/L15</f>
        <v>1</v>
      </c>
      <c r="Q15" s="32"/>
      <c r="R15" s="33"/>
      <c r="S15" s="34" t="s">
        <v>35</v>
      </c>
      <c r="T15" s="35" t="s">
        <v>36</v>
      </c>
      <c r="U15" s="35" t="s">
        <v>37</v>
      </c>
      <c r="V15" s="35" t="s">
        <v>38</v>
      </c>
      <c r="W15" s="36" t="s">
        <v>39</v>
      </c>
      <c r="X15" s="37" t="s">
        <v>40</v>
      </c>
    </row>
    <row r="16" spans="1:24" ht="87.75" customHeight="1" x14ac:dyDescent="0.25">
      <c r="A16" s="178"/>
      <c r="B16" s="180"/>
      <c r="C16" s="38">
        <v>2</v>
      </c>
      <c r="D16" s="39">
        <v>1.2</v>
      </c>
      <c r="E16" s="40" t="s">
        <v>41</v>
      </c>
      <c r="F16" s="41" t="s">
        <v>42</v>
      </c>
      <c r="G16" s="42" t="s">
        <v>43</v>
      </c>
      <c r="H16" s="43">
        <v>0.8</v>
      </c>
      <c r="I16" s="44">
        <v>0.7</v>
      </c>
      <c r="J16" s="45">
        <f>15/22</f>
        <v>0.68181818181818177</v>
      </c>
      <c r="K16" s="46">
        <f t="shared" ref="K16:K34" si="0">J16/H16</f>
        <v>0.85227272727272718</v>
      </c>
      <c r="L16" s="30">
        <f>+[1]FEDERAL_1!K16+[1]ESTATAL_1!K16+'[1]V.B y P. S._1'!K16</f>
        <v>1113403.57</v>
      </c>
      <c r="M16" s="30">
        <f>+[1]FEDERAL_1!L16+[1]ESTATAL_1!L16+'[1]V.B y P. S._1'!L16</f>
        <v>1113403.57</v>
      </c>
      <c r="N16" s="30">
        <f>+[1]FEDERAL_1!M16+[1]ESTATAL_1!M16+'[1]V.B y P. S._1'!M16</f>
        <v>1113403.57</v>
      </c>
      <c r="O16" s="30">
        <f>+[1]FEDERAL_1!N16+[1]ESTATAL_1!N16+'[1]V.B y P. S._1'!N16</f>
        <v>0</v>
      </c>
      <c r="P16" s="31">
        <f>+N16/L16</f>
        <v>1</v>
      </c>
      <c r="Q16" s="47" t="s">
        <v>44</v>
      </c>
      <c r="R16" s="33"/>
      <c r="S16" s="48" t="s">
        <v>45</v>
      </c>
      <c r="T16" s="49">
        <f>[1]FEDERAL_1!K37</f>
        <v>32867188.999999996</v>
      </c>
      <c r="U16" s="50">
        <f>+[1]FEDERAL_1!M37</f>
        <v>32867188.999999996</v>
      </c>
      <c r="V16" s="49">
        <f>+T16-U16</f>
        <v>0</v>
      </c>
      <c r="W16" s="51">
        <f>U16/T16</f>
        <v>1</v>
      </c>
      <c r="X16" s="51">
        <f>1-W16</f>
        <v>0</v>
      </c>
    </row>
    <row r="17" spans="1:33" ht="89.25" customHeight="1" x14ac:dyDescent="0.25">
      <c r="A17" s="178"/>
      <c r="B17" s="180"/>
      <c r="C17" s="38">
        <v>3</v>
      </c>
      <c r="D17" s="52">
        <v>1.3</v>
      </c>
      <c r="E17" s="40" t="s">
        <v>46</v>
      </c>
      <c r="F17" s="41" t="s">
        <v>47</v>
      </c>
      <c r="G17" s="42" t="s">
        <v>43</v>
      </c>
      <c r="H17" s="43">
        <v>0.8</v>
      </c>
      <c r="I17" s="44">
        <v>0.4</v>
      </c>
      <c r="J17" s="53">
        <f>15/22</f>
        <v>0.68181818181818177</v>
      </c>
      <c r="K17" s="28">
        <f t="shared" si="0"/>
        <v>0.85227272727272718</v>
      </c>
      <c r="L17" s="30">
        <f>+[1]FEDERAL_1!K17+[1]ESTATAL_1!K17+'[1]V.B y P. S._1'!K17</f>
        <v>0</v>
      </c>
      <c r="M17" s="30">
        <f>+[1]FEDERAL_1!L17+[1]ESTATAL_1!L17+'[1]V.B y P. S._1'!L17</f>
        <v>0</v>
      </c>
      <c r="N17" s="30">
        <f>+[1]FEDERAL_1!M17+[1]ESTATAL_1!M17+'[1]V.B y P. S._1'!M17</f>
        <v>0</v>
      </c>
      <c r="O17" s="30">
        <f>+[1]FEDERAL_1!N17+[1]ESTATAL_1!N17+'[1]V.B y P. S._1'!N17</f>
        <v>0</v>
      </c>
      <c r="P17" s="31">
        <v>0</v>
      </c>
      <c r="Q17" s="47" t="s">
        <v>48</v>
      </c>
      <c r="R17" s="33"/>
      <c r="S17" s="48" t="s">
        <v>49</v>
      </c>
      <c r="T17" s="49">
        <f>[1]ESTATAL_1!K37</f>
        <v>34987918.710000008</v>
      </c>
      <c r="U17" s="49">
        <f>+[1]ESTATAL_1!M37</f>
        <v>34987918.710000008</v>
      </c>
      <c r="V17" s="49">
        <f>+T17-U17</f>
        <v>0</v>
      </c>
      <c r="W17" s="51">
        <f>U17/T17</f>
        <v>1</v>
      </c>
      <c r="X17" s="51">
        <f>1-W17</f>
        <v>0</v>
      </c>
    </row>
    <row r="18" spans="1:33" ht="63" customHeight="1" x14ac:dyDescent="0.25">
      <c r="A18" s="179"/>
      <c r="B18" s="180"/>
      <c r="C18" s="38">
        <v>4</v>
      </c>
      <c r="D18" s="52">
        <v>1.4</v>
      </c>
      <c r="E18" s="40" t="s">
        <v>50</v>
      </c>
      <c r="F18" s="41" t="s">
        <v>51</v>
      </c>
      <c r="G18" s="42" t="s">
        <v>52</v>
      </c>
      <c r="H18" s="43">
        <v>0.5</v>
      </c>
      <c r="I18" s="44">
        <v>0.35</v>
      </c>
      <c r="J18" s="54">
        <f>247/727</f>
        <v>0.33975240715268223</v>
      </c>
      <c r="K18" s="28">
        <f t="shared" si="0"/>
        <v>0.67950481430536447</v>
      </c>
      <c r="L18" s="30">
        <f>+[1]FEDERAL_1!K18+[1]ESTATAL_1!K18+'[1]V.B y P. S._1'!K18</f>
        <v>968813.15</v>
      </c>
      <c r="M18" s="30">
        <f>+[1]FEDERAL_1!L18+[1]ESTATAL_1!L18+'[1]V.B y P. S._1'!L18</f>
        <v>968813.15</v>
      </c>
      <c r="N18" s="30">
        <f>+[1]FEDERAL_1!M18+[1]ESTATAL_1!M18+'[1]V.B y P. S._1'!M18</f>
        <v>968813.15</v>
      </c>
      <c r="O18" s="30">
        <f>+[1]FEDERAL_1!N18+[1]ESTATAL_1!N18+'[1]V.B y P. S._1'!N18</f>
        <v>0</v>
      </c>
      <c r="P18" s="31">
        <f t="shared" ref="P18:P20" si="1">+N18/L18</f>
        <v>1</v>
      </c>
      <c r="Q18" s="47" t="s">
        <v>53</v>
      </c>
      <c r="R18" s="33"/>
      <c r="S18" s="48" t="s">
        <v>54</v>
      </c>
      <c r="T18" s="49">
        <f>'[1]V.B y P. S._1'!K37</f>
        <v>18131315.599999998</v>
      </c>
      <c r="U18" s="49">
        <f>+'[1]V.B y P. S._1'!M37</f>
        <v>18131315.599999998</v>
      </c>
      <c r="V18" s="49">
        <f>+T18-U18</f>
        <v>0</v>
      </c>
      <c r="W18" s="51">
        <f>U18/T18</f>
        <v>1</v>
      </c>
      <c r="X18" s="51">
        <f>1-W18</f>
        <v>0</v>
      </c>
    </row>
    <row r="19" spans="1:33" s="62" customFormat="1" ht="111" customHeight="1" x14ac:dyDescent="0.25">
      <c r="A19" s="177">
        <v>2</v>
      </c>
      <c r="B19" s="180" t="s">
        <v>55</v>
      </c>
      <c r="C19" s="38">
        <v>5</v>
      </c>
      <c r="D19" s="52">
        <v>2.1</v>
      </c>
      <c r="E19" s="40" t="s">
        <v>56</v>
      </c>
      <c r="F19" s="41" t="s">
        <v>51</v>
      </c>
      <c r="G19" s="42" t="s">
        <v>57</v>
      </c>
      <c r="H19" s="55">
        <v>3200</v>
      </c>
      <c r="I19" s="56">
        <v>3057</v>
      </c>
      <c r="J19" s="57" t="str">
        <f>G19</f>
        <v>3057</v>
      </c>
      <c r="K19" s="28">
        <f>J19/H19</f>
        <v>0.95531250000000001</v>
      </c>
      <c r="L19" s="30">
        <f>+[1]FEDERAL_1!K19+[1]ESTATAL_1!K19+'[1]V.B y P. S._1'!K19</f>
        <v>7674218.1399999997</v>
      </c>
      <c r="M19" s="30">
        <f>+[1]FEDERAL_1!L19+[1]ESTATAL_1!L19+'[1]V.B y P. S._1'!L19</f>
        <v>7674218.1399999997</v>
      </c>
      <c r="N19" s="30">
        <f>+[1]FEDERAL_1!M19+[1]ESTATAL_1!M19+'[1]V.B y P. S._1'!M19</f>
        <v>7674218.1399999997</v>
      </c>
      <c r="O19" s="30">
        <f>+[1]FEDERAL_1!N19+[1]ESTATAL_1!N19+'[1]V.B y P. S._1'!N19</f>
        <v>0</v>
      </c>
      <c r="P19" s="31">
        <f t="shared" si="1"/>
        <v>1</v>
      </c>
      <c r="Q19" s="47" t="s">
        <v>58</v>
      </c>
      <c r="R19" s="58"/>
      <c r="S19" s="59" t="s">
        <v>59</v>
      </c>
      <c r="T19" s="60">
        <f>SUM(T16:T18)</f>
        <v>85986423.310000002</v>
      </c>
      <c r="U19" s="60">
        <f>SUM(U16:U18)</f>
        <v>85986423.310000002</v>
      </c>
      <c r="V19" s="60">
        <f>SUM(V16:V18)</f>
        <v>0</v>
      </c>
      <c r="W19" s="61">
        <f>U19/T19</f>
        <v>1</v>
      </c>
      <c r="X19" s="61">
        <f>1-W19</f>
        <v>0</v>
      </c>
    </row>
    <row r="20" spans="1:33" ht="100.5" customHeight="1" thickBot="1" x14ac:dyDescent="0.25">
      <c r="A20" s="178"/>
      <c r="B20" s="180"/>
      <c r="C20" s="38">
        <v>6</v>
      </c>
      <c r="D20" s="52">
        <v>2.2000000000000002</v>
      </c>
      <c r="E20" s="40" t="s">
        <v>60</v>
      </c>
      <c r="F20" s="41" t="s">
        <v>51</v>
      </c>
      <c r="G20" s="42" t="s">
        <v>61</v>
      </c>
      <c r="H20" s="63">
        <v>25</v>
      </c>
      <c r="I20" s="64">
        <v>15</v>
      </c>
      <c r="J20" s="65">
        <v>17</v>
      </c>
      <c r="K20" s="28">
        <f t="shared" si="0"/>
        <v>0.68</v>
      </c>
      <c r="L20" s="30">
        <f>+[1]FEDERAL_1!K20+[1]ESTATAL_1!K20+'[1]V.B y P. S._1'!K20</f>
        <v>17400</v>
      </c>
      <c r="M20" s="30">
        <f>+[1]FEDERAL_1!L20+[1]ESTATAL_1!L20+'[1]V.B y P. S._1'!L20</f>
        <v>17400</v>
      </c>
      <c r="N20" s="30">
        <f>+[1]FEDERAL_1!M20+[1]ESTATAL_1!M20+'[1]V.B y P. S._1'!M20</f>
        <v>17400</v>
      </c>
      <c r="O20" s="30">
        <f>+[1]FEDERAL_1!N20+[1]ESTATAL_1!N20+'[1]V.B y P. S._1'!N20</f>
        <v>0</v>
      </c>
      <c r="P20" s="31">
        <f t="shared" si="1"/>
        <v>1</v>
      </c>
      <c r="Q20" s="47" t="s">
        <v>62</v>
      </c>
      <c r="R20" s="33"/>
      <c r="S20" s="33"/>
    </row>
    <row r="21" spans="1:33" ht="105.75" customHeight="1" thickBot="1" x14ac:dyDescent="0.3">
      <c r="A21" s="179"/>
      <c r="B21" s="180"/>
      <c r="C21" s="66">
        <v>7</v>
      </c>
      <c r="D21" s="52">
        <v>2.2999999999999998</v>
      </c>
      <c r="E21" s="40" t="s">
        <v>63</v>
      </c>
      <c r="F21" s="41" t="s">
        <v>51</v>
      </c>
      <c r="G21" s="67" t="s">
        <v>64</v>
      </c>
      <c r="H21" s="68">
        <v>15</v>
      </c>
      <c r="I21" s="69">
        <v>0</v>
      </c>
      <c r="J21" s="57">
        <v>0</v>
      </c>
      <c r="K21" s="28">
        <f t="shared" si="0"/>
        <v>0</v>
      </c>
      <c r="L21" s="30">
        <f>+[1]FEDERAL_1!K21+[1]ESTATAL_1!K21+'[1]V.B y P. S._1'!K21</f>
        <v>0</v>
      </c>
      <c r="M21" s="30">
        <f>+[1]FEDERAL_1!L21+[1]ESTATAL_1!L21+'[1]V.B y P. S._1'!L21</f>
        <v>0</v>
      </c>
      <c r="N21" s="30">
        <f>+[1]FEDERAL_1!M21+[1]ESTATAL_1!M21+'[1]V.B y P. S._1'!M21</f>
        <v>0</v>
      </c>
      <c r="O21" s="30">
        <f>+[1]FEDERAL_1!N21+[1]ESTATAL_1!N21+'[1]V.B y P. S._1'!N21</f>
        <v>0</v>
      </c>
      <c r="P21" s="31">
        <v>0</v>
      </c>
      <c r="Q21" s="47" t="s">
        <v>65</v>
      </c>
      <c r="R21" s="194" t="s">
        <v>66</v>
      </c>
      <c r="S21" s="194"/>
      <c r="T21" s="194"/>
      <c r="U21" s="194"/>
      <c r="V21" s="194"/>
      <c r="W21" s="194"/>
      <c r="X21" s="194"/>
      <c r="Y21" s="194"/>
      <c r="Z21" s="194"/>
      <c r="AA21" s="194"/>
      <c r="AB21" s="194"/>
      <c r="AC21" s="194"/>
      <c r="AD21" s="194"/>
      <c r="AE21" s="194"/>
    </row>
    <row r="22" spans="1:33" ht="62.25" customHeight="1" x14ac:dyDescent="0.25">
      <c r="A22" s="177">
        <v>3</v>
      </c>
      <c r="B22" s="180" t="s">
        <v>67</v>
      </c>
      <c r="C22" s="66">
        <v>8</v>
      </c>
      <c r="D22" s="52">
        <v>3.1</v>
      </c>
      <c r="E22" s="40" t="s">
        <v>68</v>
      </c>
      <c r="F22" s="41" t="s">
        <v>51</v>
      </c>
      <c r="G22" s="42" t="s">
        <v>69</v>
      </c>
      <c r="H22" s="70">
        <v>0.3</v>
      </c>
      <c r="I22" s="44">
        <v>0.1</v>
      </c>
      <c r="J22" s="71">
        <f>1123/3057</f>
        <v>0.36735361465489041</v>
      </c>
      <c r="K22" s="28">
        <f t="shared" si="0"/>
        <v>1.2245120488496348</v>
      </c>
      <c r="L22" s="30">
        <f>+[1]FEDERAL_1!K22+[1]ESTATAL_1!K22+'[1]V.B y P. S._1'!K22</f>
        <v>426856.4</v>
      </c>
      <c r="M22" s="30">
        <f>+[1]FEDERAL_1!L22+[1]ESTATAL_1!L22+'[1]V.B y P. S._1'!L22</f>
        <v>426856.4</v>
      </c>
      <c r="N22" s="30">
        <f>+[1]FEDERAL_1!M22+[1]ESTATAL_1!M22+'[1]V.B y P. S._1'!M22</f>
        <v>426856.4</v>
      </c>
      <c r="O22" s="30">
        <f>+[1]FEDERAL_1!N22+[1]ESTATAL_1!N22+'[1]V.B y P. S._1'!N22</f>
        <v>0</v>
      </c>
      <c r="P22" s="31">
        <f t="shared" ref="P22:P37" si="2">+N22/L22</f>
        <v>1</v>
      </c>
      <c r="Q22" s="181" t="s">
        <v>70</v>
      </c>
      <c r="R22" s="186" t="s">
        <v>71</v>
      </c>
      <c r="S22" s="186"/>
      <c r="T22" s="186"/>
      <c r="U22" s="186"/>
      <c r="V22" s="186"/>
      <c r="W22" s="186"/>
      <c r="X22" s="186"/>
      <c r="Y22" s="186"/>
      <c r="Z22" s="186"/>
      <c r="AA22" s="186"/>
      <c r="AB22" s="186"/>
      <c r="AC22" s="186"/>
      <c r="AD22" s="186"/>
      <c r="AE22" s="186"/>
      <c r="AF22" s="13"/>
      <c r="AG22" s="13"/>
    </row>
    <row r="23" spans="1:33" ht="69.75" customHeight="1" x14ac:dyDescent="0.2">
      <c r="A23" s="178"/>
      <c r="B23" s="180"/>
      <c r="C23" s="66">
        <v>9</v>
      </c>
      <c r="D23" s="52">
        <v>3.2</v>
      </c>
      <c r="E23" s="40" t="s">
        <v>72</v>
      </c>
      <c r="F23" s="41" t="s">
        <v>51</v>
      </c>
      <c r="G23" s="42" t="s">
        <v>73</v>
      </c>
      <c r="H23" s="43">
        <v>0.35</v>
      </c>
      <c r="I23" s="44">
        <v>0.1</v>
      </c>
      <c r="J23" s="71">
        <f>44/3057</f>
        <v>1.4393195943735688E-2</v>
      </c>
      <c r="K23" s="28">
        <f t="shared" si="0"/>
        <v>4.1123416982101965E-2</v>
      </c>
      <c r="L23" s="30">
        <f>+[1]FEDERAL_1!K23+[1]ESTATAL_1!K23+'[1]V.B y P. S._1'!K23</f>
        <v>16747.900000000001</v>
      </c>
      <c r="M23" s="30">
        <f>+[1]FEDERAL_1!L23+[1]ESTATAL_1!L23+'[1]V.B y P. S._1'!L23</f>
        <v>16747.900000000001</v>
      </c>
      <c r="N23" s="30">
        <f>+[1]FEDERAL_1!M23+[1]ESTATAL_1!M23+'[1]V.B y P. S._1'!M23</f>
        <v>16747.900000000001</v>
      </c>
      <c r="O23" s="30">
        <f>+[1]FEDERAL_1!N23+[1]ESTATAL_1!N23+'[1]V.B y P. S._1'!N23</f>
        <v>0</v>
      </c>
      <c r="P23" s="31">
        <f t="shared" si="2"/>
        <v>1</v>
      </c>
      <c r="Q23" s="182"/>
      <c r="R23" s="13"/>
      <c r="S23" s="13"/>
      <c r="T23" s="13"/>
      <c r="U23" s="13"/>
      <c r="V23" s="13"/>
      <c r="W23" s="13"/>
      <c r="X23" s="13"/>
      <c r="Y23" s="13"/>
      <c r="Z23" s="13"/>
      <c r="AA23" s="13"/>
      <c r="AB23" s="13"/>
      <c r="AC23" s="13"/>
      <c r="AD23" s="13"/>
      <c r="AE23" s="13"/>
      <c r="AF23" s="13"/>
      <c r="AG23" s="13"/>
    </row>
    <row r="24" spans="1:33" ht="130.5" customHeight="1" x14ac:dyDescent="0.2">
      <c r="A24" s="179"/>
      <c r="B24" s="180"/>
      <c r="C24" s="66">
        <v>10</v>
      </c>
      <c r="D24" s="52">
        <v>3.3</v>
      </c>
      <c r="E24" s="40" t="s">
        <v>74</v>
      </c>
      <c r="F24" s="41" t="s">
        <v>51</v>
      </c>
      <c r="G24" s="72" t="s">
        <v>75</v>
      </c>
      <c r="H24" s="73">
        <v>0.5</v>
      </c>
      <c r="I24" s="44">
        <v>0.5</v>
      </c>
      <c r="J24" s="71">
        <f>1139/3057</f>
        <v>0.37258750408897612</v>
      </c>
      <c r="K24" s="28">
        <f t="shared" si="0"/>
        <v>0.74517500817795224</v>
      </c>
      <c r="L24" s="30">
        <f>+[1]FEDERAL_1!K24+[1]ESTATAL_1!K24+'[1]V.B y P. S._1'!K24</f>
        <v>4250324.1399999997</v>
      </c>
      <c r="M24" s="30">
        <f>+[1]FEDERAL_1!L24+[1]ESTATAL_1!L24+'[1]V.B y P. S._1'!L24</f>
        <v>4250324.1399999997</v>
      </c>
      <c r="N24" s="30">
        <f>+[1]FEDERAL_1!M24+[1]ESTATAL_1!M24+'[1]V.B y P. S._1'!M24</f>
        <v>4250324.1399999997</v>
      </c>
      <c r="O24" s="30">
        <f>+[1]FEDERAL_1!N24+[1]ESTATAL_1!N24+'[1]V.B y P. S._1'!N24</f>
        <v>0</v>
      </c>
      <c r="P24" s="31">
        <f t="shared" si="2"/>
        <v>1</v>
      </c>
      <c r="Q24" s="47" t="s">
        <v>76</v>
      </c>
      <c r="R24" s="74" t="s">
        <v>77</v>
      </c>
      <c r="S24" s="74" t="s">
        <v>78</v>
      </c>
      <c r="T24" s="13"/>
      <c r="U24" s="13"/>
      <c r="V24" s="13"/>
      <c r="W24" s="13"/>
      <c r="X24" s="13"/>
      <c r="Y24" s="13"/>
      <c r="Z24" s="13"/>
      <c r="AA24" s="13"/>
      <c r="AB24" s="13"/>
      <c r="AC24" s="13"/>
      <c r="AD24" s="13"/>
      <c r="AE24" s="13"/>
      <c r="AF24" s="13"/>
      <c r="AG24" s="13"/>
    </row>
    <row r="25" spans="1:33" ht="132" customHeight="1" x14ac:dyDescent="0.2">
      <c r="A25" s="177">
        <v>4</v>
      </c>
      <c r="B25" s="180" t="s">
        <v>79</v>
      </c>
      <c r="C25" s="66">
        <v>11</v>
      </c>
      <c r="D25" s="52">
        <v>4.0999999999999996</v>
      </c>
      <c r="E25" s="40" t="s">
        <v>80</v>
      </c>
      <c r="F25" s="41" t="s">
        <v>81</v>
      </c>
      <c r="G25" s="42" t="s">
        <v>64</v>
      </c>
      <c r="H25" s="43">
        <v>0</v>
      </c>
      <c r="I25" s="44">
        <v>0</v>
      </c>
      <c r="J25" s="53">
        <v>0</v>
      </c>
      <c r="K25" s="28">
        <v>0</v>
      </c>
      <c r="L25" s="30">
        <f>+[1]FEDERAL_1!K25+[1]ESTATAL_1!K25+'[1]V.B y P. S._1'!K25</f>
        <v>0</v>
      </c>
      <c r="M25" s="30">
        <f>+[1]FEDERAL_1!L25+[1]ESTATAL_1!L25+'[1]V.B y P. S._1'!L25</f>
        <v>0</v>
      </c>
      <c r="N25" s="30">
        <f>+[1]FEDERAL_1!M25+[1]ESTATAL_1!M25+'[1]V.B y P. S._1'!M25</f>
        <v>0</v>
      </c>
      <c r="O25" s="30">
        <f>+[1]FEDERAL_1!N25+[1]ESTATAL_1!N25+'[1]V.B y P. S._1'!N25</f>
        <v>0</v>
      </c>
      <c r="P25" s="31">
        <v>0</v>
      </c>
      <c r="Q25" s="181" t="s">
        <v>82</v>
      </c>
      <c r="R25" s="75" t="s">
        <v>83</v>
      </c>
      <c r="S25" s="76">
        <f>+N15+N16+N17+N18+N19+N20+N21+N24+N25+N26+N27+N28</f>
        <v>65607883.440000005</v>
      </c>
      <c r="T25" s="33">
        <f>+S25/S30</f>
        <v>0.76300281968316241</v>
      </c>
      <c r="U25" s="77"/>
      <c r="V25" s="77"/>
    </row>
    <row r="26" spans="1:33" ht="117.75" customHeight="1" thickBot="1" x14ac:dyDescent="0.25">
      <c r="A26" s="178"/>
      <c r="B26" s="180"/>
      <c r="C26" s="66">
        <v>12</v>
      </c>
      <c r="D26" s="52">
        <v>4.2</v>
      </c>
      <c r="E26" s="40" t="s">
        <v>84</v>
      </c>
      <c r="F26" s="41" t="s">
        <v>85</v>
      </c>
      <c r="G26" s="42" t="s">
        <v>64</v>
      </c>
      <c r="H26" s="63">
        <v>0</v>
      </c>
      <c r="I26" s="69">
        <v>0</v>
      </c>
      <c r="J26" s="57">
        <v>0</v>
      </c>
      <c r="K26" s="28">
        <v>0</v>
      </c>
      <c r="L26" s="30">
        <f>+[1]FEDERAL_1!K26+[1]ESTATAL_1!K26+'[1]V.B y P. S._1'!K26</f>
        <v>0</v>
      </c>
      <c r="M26" s="30">
        <f>+[1]FEDERAL_1!L26+[1]ESTATAL_1!L26+'[1]V.B y P. S._1'!L26</f>
        <v>0</v>
      </c>
      <c r="N26" s="30">
        <f>+[1]FEDERAL_1!M26+[1]ESTATAL_1!M26+'[1]V.B y P. S._1'!M26</f>
        <v>0</v>
      </c>
      <c r="O26" s="30">
        <f>+[1]FEDERAL_1!N26+[1]ESTATAL_1!N26+'[1]V.B y P. S._1'!N26</f>
        <v>0</v>
      </c>
      <c r="P26" s="31">
        <v>0</v>
      </c>
      <c r="Q26" s="182"/>
      <c r="R26" s="78" t="s">
        <v>86</v>
      </c>
      <c r="S26" s="76">
        <f>+N22+N23+N29+N31+N32+N33+N34</f>
        <v>4906295.1500000004</v>
      </c>
      <c r="T26" s="33">
        <f>+S26/S30</f>
        <v>5.7058951415059157E-2</v>
      </c>
      <c r="U26" s="77"/>
      <c r="V26" s="77"/>
    </row>
    <row r="27" spans="1:33" ht="50.25" customHeight="1" x14ac:dyDescent="0.2">
      <c r="A27" s="178"/>
      <c r="B27" s="180"/>
      <c r="C27" s="66">
        <v>13</v>
      </c>
      <c r="D27" s="52">
        <v>4.3</v>
      </c>
      <c r="E27" s="40" t="s">
        <v>87</v>
      </c>
      <c r="F27" s="79" t="s">
        <v>88</v>
      </c>
      <c r="G27" s="80" t="s">
        <v>89</v>
      </c>
      <c r="H27" s="81">
        <v>15</v>
      </c>
      <c r="I27" s="82" t="s">
        <v>89</v>
      </c>
      <c r="J27" s="83">
        <v>57</v>
      </c>
      <c r="K27" s="28">
        <f t="shared" si="0"/>
        <v>3.8</v>
      </c>
      <c r="L27" s="30">
        <f>+[1]FEDERAL_1!K27+[1]ESTATAL_1!K27+'[1]V.B y P. S._1'!K27</f>
        <v>1638408.5999999999</v>
      </c>
      <c r="M27" s="30">
        <f>+[1]FEDERAL_1!L27+[1]ESTATAL_1!L27+'[1]V.B y P. S._1'!L27</f>
        <v>1638408.5999999999</v>
      </c>
      <c r="N27" s="30">
        <f>+[1]FEDERAL_1!M27+[1]ESTATAL_1!M27+'[1]V.B y P. S._1'!M27</f>
        <v>1638408.5999999999</v>
      </c>
      <c r="O27" s="30">
        <f>+[1]FEDERAL_1!N27+[1]ESTATAL_1!N27+'[1]V.B y P. S._1'!N27</f>
        <v>0</v>
      </c>
      <c r="P27" s="31">
        <f t="shared" si="2"/>
        <v>1</v>
      </c>
      <c r="Q27" s="181" t="s">
        <v>90</v>
      </c>
      <c r="R27" s="84" t="s">
        <v>91</v>
      </c>
      <c r="S27" s="76">
        <f>+N30</f>
        <v>5462569.3699999992</v>
      </c>
      <c r="T27" s="33">
        <f>+S27/S30</f>
        <v>6.352827760152592E-2</v>
      </c>
      <c r="U27" s="77"/>
      <c r="V27" s="77"/>
    </row>
    <row r="28" spans="1:33" ht="50.25" customHeight="1" x14ac:dyDescent="0.2">
      <c r="A28" s="179"/>
      <c r="B28" s="180"/>
      <c r="C28" s="66">
        <v>14</v>
      </c>
      <c r="D28" s="52">
        <v>4.4000000000000004</v>
      </c>
      <c r="E28" s="40" t="s">
        <v>92</v>
      </c>
      <c r="F28" s="79" t="s">
        <v>51</v>
      </c>
      <c r="G28" s="80" t="s">
        <v>93</v>
      </c>
      <c r="H28" s="85">
        <v>250</v>
      </c>
      <c r="I28" s="82" t="str">
        <f>G28</f>
        <v>164</v>
      </c>
      <c r="J28" s="57" t="str">
        <f>G28</f>
        <v>164</v>
      </c>
      <c r="K28" s="28">
        <f t="shared" si="0"/>
        <v>0.65600000000000003</v>
      </c>
      <c r="L28" s="30">
        <f>+[1]FEDERAL_1!K28+[1]ESTATAL_1!K28+'[1]V.B y P. S._1'!K28</f>
        <v>90031.98</v>
      </c>
      <c r="M28" s="30">
        <f>+[1]FEDERAL_1!L28+[1]ESTATAL_1!L28+'[1]V.B y P. S._1'!L28</f>
        <v>90031.98</v>
      </c>
      <c r="N28" s="30">
        <f>+[1]FEDERAL_1!M28+[1]ESTATAL_1!M28+'[1]V.B y P. S._1'!M28</f>
        <v>90031.98</v>
      </c>
      <c r="O28" s="30">
        <f>+[1]FEDERAL_1!N28+[1]ESTATAL_1!N28+'[1]V.B y P. S._1'!N28</f>
        <v>0</v>
      </c>
      <c r="P28" s="31">
        <f t="shared" si="2"/>
        <v>1</v>
      </c>
      <c r="Q28" s="182"/>
      <c r="R28" s="86" t="s">
        <v>94</v>
      </c>
      <c r="S28" s="76">
        <f>+N36</f>
        <v>1722745.3</v>
      </c>
      <c r="T28" s="33">
        <f>+S28/S30</f>
        <v>2.0035085001606865E-2</v>
      </c>
      <c r="U28" s="77"/>
      <c r="V28" s="77"/>
    </row>
    <row r="29" spans="1:33" ht="65.25" customHeight="1" x14ac:dyDescent="0.2">
      <c r="A29" s="177">
        <v>5</v>
      </c>
      <c r="B29" s="180" t="s">
        <v>95</v>
      </c>
      <c r="C29" s="66">
        <v>15</v>
      </c>
      <c r="D29" s="52">
        <v>5.0999999999999996</v>
      </c>
      <c r="E29" s="40" t="s">
        <v>96</v>
      </c>
      <c r="F29" s="87" t="s">
        <v>97</v>
      </c>
      <c r="G29" s="80" t="s">
        <v>98</v>
      </c>
      <c r="H29" s="85">
        <v>7</v>
      </c>
      <c r="I29" s="88">
        <v>3</v>
      </c>
      <c r="J29" s="83">
        <v>5</v>
      </c>
      <c r="K29" s="28">
        <f t="shared" si="0"/>
        <v>0.7142857142857143</v>
      </c>
      <c r="L29" s="30">
        <f>+[1]FEDERAL_1!K29+[1]ESTATAL_1!K29+'[1]V.B y P. S._1'!K29</f>
        <v>29055.43</v>
      </c>
      <c r="M29" s="30">
        <f>+[1]FEDERAL_1!L29+[1]ESTATAL_1!L29+'[1]V.B y P. S._1'!L29</f>
        <v>29055.43</v>
      </c>
      <c r="N29" s="30">
        <f>+[1]FEDERAL_1!M29+[1]ESTATAL_1!M29+'[1]V.B y P. S._1'!M29</f>
        <v>29055.43</v>
      </c>
      <c r="O29" s="30">
        <f>+[1]FEDERAL_1!N29+[1]ESTATAL_1!N29+'[1]V.B y P. S._1'!N29</f>
        <v>0</v>
      </c>
      <c r="P29" s="31">
        <f t="shared" si="2"/>
        <v>1</v>
      </c>
      <c r="Q29" s="47" t="s">
        <v>99</v>
      </c>
      <c r="R29" s="89" t="s">
        <v>100</v>
      </c>
      <c r="S29" s="76">
        <f>+N35</f>
        <v>8286930.0499999989</v>
      </c>
      <c r="T29" s="33">
        <f>+S29/S30</f>
        <v>9.6374866298645667E-2</v>
      </c>
      <c r="U29" s="77"/>
      <c r="V29" s="77"/>
    </row>
    <row r="30" spans="1:33" ht="81.75" customHeight="1" x14ac:dyDescent="0.2">
      <c r="A30" s="178"/>
      <c r="B30" s="180"/>
      <c r="C30" s="66">
        <v>16</v>
      </c>
      <c r="D30" s="52">
        <v>5.2</v>
      </c>
      <c r="E30" s="40" t="s">
        <v>101</v>
      </c>
      <c r="F30" s="41" t="s">
        <v>102</v>
      </c>
      <c r="G30" s="90" t="s">
        <v>103</v>
      </c>
      <c r="H30" s="73">
        <v>0.75</v>
      </c>
      <c r="I30" s="91">
        <v>0.5</v>
      </c>
      <c r="J30" s="53">
        <f>371/427</f>
        <v>0.86885245901639341</v>
      </c>
      <c r="K30" s="28">
        <f t="shared" si="0"/>
        <v>1.1584699453551912</v>
      </c>
      <c r="L30" s="30">
        <f>+[1]FEDERAL_1!K30+[1]ESTATAL_1!K30+'[1]V.B y P. S._1'!K30</f>
        <v>5462569.3699999992</v>
      </c>
      <c r="M30" s="30">
        <f>+[1]FEDERAL_1!L30+[1]ESTATAL_1!L30+'[1]V.B y P. S._1'!L30</f>
        <v>5462569.3699999992</v>
      </c>
      <c r="N30" s="30">
        <f>+[1]FEDERAL_1!M30+[1]ESTATAL_1!M30+'[1]V.B y P. S._1'!M30</f>
        <v>5462569.3699999992</v>
      </c>
      <c r="O30" s="30">
        <f>+[1]FEDERAL_1!N30+[1]ESTATAL_1!N30+'[1]V.B y P. S._1'!N30</f>
        <v>0</v>
      </c>
      <c r="P30" s="31">
        <f t="shared" si="2"/>
        <v>1</v>
      </c>
      <c r="Q30" s="47" t="s">
        <v>104</v>
      </c>
      <c r="R30" s="92" t="s">
        <v>59</v>
      </c>
      <c r="S30" s="92">
        <f>SUM(S25:S29)</f>
        <v>85986423.310000002</v>
      </c>
      <c r="U30" s="77"/>
      <c r="V30" s="77"/>
    </row>
    <row r="31" spans="1:33" ht="50.25" customHeight="1" x14ac:dyDescent="0.2">
      <c r="A31" s="178"/>
      <c r="B31" s="180"/>
      <c r="C31" s="66">
        <v>17</v>
      </c>
      <c r="D31" s="52">
        <v>5.3</v>
      </c>
      <c r="E31" s="40" t="s">
        <v>105</v>
      </c>
      <c r="F31" s="93" t="s">
        <v>88</v>
      </c>
      <c r="G31" s="94" t="s">
        <v>106</v>
      </c>
      <c r="H31" s="95">
        <v>12</v>
      </c>
      <c r="I31" s="82">
        <v>7</v>
      </c>
      <c r="J31" s="83">
        <v>19</v>
      </c>
      <c r="K31" s="28">
        <f t="shared" si="0"/>
        <v>1.5833333333333333</v>
      </c>
      <c r="L31" s="30">
        <f>+[1]FEDERAL_1!K31+[1]ESTATAL_1!K31+'[1]V.B y P. S._1'!K31</f>
        <v>11020</v>
      </c>
      <c r="M31" s="30">
        <f>+[1]FEDERAL_1!L31+[1]ESTATAL_1!L31+'[1]V.B y P. S._1'!L31</f>
        <v>11020</v>
      </c>
      <c r="N31" s="30">
        <f>+[1]FEDERAL_1!M31+[1]ESTATAL_1!M31+'[1]V.B y P. S._1'!M31</f>
        <v>11020</v>
      </c>
      <c r="O31" s="30">
        <f>+[1]FEDERAL_1!N31+[1]ESTATAL_1!N31+'[1]V.B y P. S._1'!N31</f>
        <v>0</v>
      </c>
      <c r="P31" s="31">
        <f t="shared" si="2"/>
        <v>1</v>
      </c>
      <c r="Q31" s="181" t="s">
        <v>107</v>
      </c>
      <c r="U31" s="77"/>
      <c r="V31" s="77"/>
    </row>
    <row r="32" spans="1:33" ht="50.25" customHeight="1" x14ac:dyDescent="0.2">
      <c r="A32" s="178"/>
      <c r="B32" s="180"/>
      <c r="C32" s="66">
        <v>18</v>
      </c>
      <c r="D32" s="52">
        <v>5.4</v>
      </c>
      <c r="E32" s="40" t="s">
        <v>108</v>
      </c>
      <c r="F32" s="79" t="s">
        <v>51</v>
      </c>
      <c r="G32" s="80" t="s">
        <v>109</v>
      </c>
      <c r="H32" s="85">
        <v>30</v>
      </c>
      <c r="I32" s="82">
        <v>20</v>
      </c>
      <c r="J32" s="83">
        <v>435</v>
      </c>
      <c r="K32" s="28">
        <f t="shared" si="0"/>
        <v>14.5</v>
      </c>
      <c r="L32" s="30">
        <f>+[1]FEDERAL_1!K32+[1]ESTATAL_1!K32+'[1]V.B y P. S._1'!K32</f>
        <v>4419309.42</v>
      </c>
      <c r="M32" s="30">
        <f>+[1]FEDERAL_1!L32+[1]ESTATAL_1!L32+'[1]V.B y P. S._1'!L32</f>
        <v>4419309.42</v>
      </c>
      <c r="N32" s="30">
        <f>+[1]FEDERAL_1!M32+[1]ESTATAL_1!M32+'[1]V.B y P. S._1'!M32</f>
        <v>4419309.42</v>
      </c>
      <c r="O32" s="30">
        <f>+[1]FEDERAL_1!N32+[1]ESTATAL_1!N32+'[1]V.B y P. S._1'!N32</f>
        <v>0</v>
      </c>
      <c r="P32" s="31">
        <f t="shared" si="2"/>
        <v>1</v>
      </c>
      <c r="Q32" s="182"/>
      <c r="R32" s="77"/>
      <c r="S32" s="96"/>
      <c r="U32" s="77"/>
      <c r="V32" s="77"/>
    </row>
    <row r="33" spans="1:33" ht="112.5" customHeight="1" x14ac:dyDescent="0.2">
      <c r="A33" s="178"/>
      <c r="B33" s="180"/>
      <c r="C33" s="66">
        <v>19</v>
      </c>
      <c r="D33" s="52">
        <v>5.5</v>
      </c>
      <c r="E33" s="40" t="s">
        <v>110</v>
      </c>
      <c r="F33" s="79" t="s">
        <v>111</v>
      </c>
      <c r="G33" s="80" t="s">
        <v>64</v>
      </c>
      <c r="H33" s="85">
        <v>1</v>
      </c>
      <c r="I33" s="88">
        <v>0</v>
      </c>
      <c r="J33" s="57">
        <v>0</v>
      </c>
      <c r="K33" s="28">
        <f t="shared" si="0"/>
        <v>0</v>
      </c>
      <c r="L33" s="30">
        <f>+[1]FEDERAL_1!K33+[1]ESTATAL_1!K33+'[1]V.B y P. S._1'!K33</f>
        <v>3306</v>
      </c>
      <c r="M33" s="30">
        <f>+[1]FEDERAL_1!L33+[1]ESTATAL_1!L33+'[1]V.B y P. S._1'!L33</f>
        <v>3306</v>
      </c>
      <c r="N33" s="30">
        <f>+[1]FEDERAL_1!M33+[1]ESTATAL_1!M33+'[1]V.B y P. S._1'!M33</f>
        <v>3306</v>
      </c>
      <c r="O33" s="30">
        <f>+[1]FEDERAL_1!N33+[1]ESTATAL_1!N33+'[1]V.B y P. S._1'!N33</f>
        <v>0</v>
      </c>
      <c r="P33" s="31">
        <f t="shared" si="2"/>
        <v>1</v>
      </c>
      <c r="Q33" s="97" t="s">
        <v>112</v>
      </c>
      <c r="U33" s="77"/>
      <c r="V33" s="77"/>
    </row>
    <row r="34" spans="1:33" ht="50.25" customHeight="1" x14ac:dyDescent="0.2">
      <c r="A34" s="179"/>
      <c r="B34" s="180"/>
      <c r="C34" s="66">
        <v>20</v>
      </c>
      <c r="D34" s="52">
        <v>5.6</v>
      </c>
      <c r="E34" s="40" t="s">
        <v>113</v>
      </c>
      <c r="F34" s="79" t="s">
        <v>51</v>
      </c>
      <c r="G34" s="80" t="s">
        <v>114</v>
      </c>
      <c r="H34" s="85">
        <v>70</v>
      </c>
      <c r="I34" s="88">
        <v>50</v>
      </c>
      <c r="J34" s="83">
        <v>793</v>
      </c>
      <c r="K34" s="28">
        <f t="shared" si="0"/>
        <v>11.328571428571429</v>
      </c>
      <c r="L34" s="30">
        <f>+[1]FEDERAL_1!K34+[1]ESTATAL_1!K34+'[1]V.B y P. S._1'!K34</f>
        <v>0</v>
      </c>
      <c r="M34" s="30">
        <f>+[1]FEDERAL_1!L34+[1]ESTATAL_1!L34+'[1]V.B y P. S._1'!L34</f>
        <v>0</v>
      </c>
      <c r="N34" s="30">
        <f>+[1]FEDERAL_1!M34+[1]ESTATAL_1!M34+'[1]V.B y P. S._1'!M34</f>
        <v>0</v>
      </c>
      <c r="O34" s="30">
        <f>+[1]FEDERAL_1!N34+[1]ESTATAL_1!N34+'[1]V.B y P. S._1'!N34</f>
        <v>0</v>
      </c>
      <c r="P34" s="98">
        <v>0</v>
      </c>
      <c r="Q34" s="99" t="s">
        <v>115</v>
      </c>
      <c r="V34" s="33"/>
    </row>
    <row r="35" spans="1:33" ht="60.75" customHeight="1" x14ac:dyDescent="0.2">
      <c r="A35" s="177">
        <v>6</v>
      </c>
      <c r="B35" s="184" t="s">
        <v>116</v>
      </c>
      <c r="C35" s="66">
        <v>21</v>
      </c>
      <c r="D35" s="52">
        <v>6.1</v>
      </c>
      <c r="E35" s="40" t="s">
        <v>117</v>
      </c>
      <c r="F35" s="79" t="s">
        <v>118</v>
      </c>
      <c r="G35" s="80" t="s">
        <v>119</v>
      </c>
      <c r="H35" s="100" t="s">
        <v>120</v>
      </c>
      <c r="I35" s="101" t="s">
        <v>121</v>
      </c>
      <c r="J35" s="102" t="s">
        <v>122</v>
      </c>
      <c r="K35" s="28">
        <v>0.75860000000000005</v>
      </c>
      <c r="L35" s="30">
        <f>+[1]FEDERAL_1!K35+[1]ESTATAL_1!K35+'[1]V.B y P. S._1'!K35</f>
        <v>8286930.0499999989</v>
      </c>
      <c r="M35" s="30">
        <f>+[1]FEDERAL_1!L35+[1]ESTATAL_1!L35+'[1]V.B y P. S._1'!L35</f>
        <v>8286930.0499999989</v>
      </c>
      <c r="N35" s="30">
        <f>+[1]FEDERAL_1!M35+[1]ESTATAL_1!M35+'[1]V.B y P. S._1'!M35</f>
        <v>8286930.0499999989</v>
      </c>
      <c r="O35" s="30">
        <f>+[1]FEDERAL_1!N35+[1]ESTATAL_1!N35+'[1]V.B y P. S._1'!N35</f>
        <v>0</v>
      </c>
      <c r="P35" s="31">
        <f t="shared" si="2"/>
        <v>1</v>
      </c>
      <c r="Q35" s="47" t="s">
        <v>123</v>
      </c>
      <c r="R35" s="62"/>
      <c r="S35" s="62"/>
      <c r="T35" s="62"/>
      <c r="U35" s="62"/>
      <c r="V35" s="62"/>
      <c r="W35" s="62"/>
      <c r="X35" s="62"/>
      <c r="Y35" s="62"/>
      <c r="Z35" s="62"/>
      <c r="AA35" s="62"/>
      <c r="AB35" s="62"/>
      <c r="AC35" s="62"/>
      <c r="AD35" s="62"/>
      <c r="AE35" s="62"/>
      <c r="AF35" s="62"/>
      <c r="AG35" s="62"/>
    </row>
    <row r="36" spans="1:33" ht="131.25" customHeight="1" thickBot="1" x14ac:dyDescent="0.25">
      <c r="A36" s="183"/>
      <c r="B36" s="185"/>
      <c r="C36" s="66">
        <v>22</v>
      </c>
      <c r="D36" s="52">
        <v>6.2</v>
      </c>
      <c r="E36" s="40" t="s">
        <v>124</v>
      </c>
      <c r="F36" s="103" t="s">
        <v>125</v>
      </c>
      <c r="G36" s="104" t="s">
        <v>126</v>
      </c>
      <c r="H36" s="105" t="s">
        <v>127</v>
      </c>
      <c r="I36" s="106" t="s">
        <v>128</v>
      </c>
      <c r="J36" s="104" t="s">
        <v>126</v>
      </c>
      <c r="K36" s="104" t="s">
        <v>129</v>
      </c>
      <c r="L36" s="30">
        <f>+[1]FEDERAL_1!K36+[1]ESTATAL_1!K36+'[1]V.B y P. S._1'!K36</f>
        <v>1722745.3</v>
      </c>
      <c r="M36" s="30">
        <f>+[1]FEDERAL_1!L36+[1]ESTATAL_1!L36+'[1]V.B y P. S._1'!L36</f>
        <v>1722745.3</v>
      </c>
      <c r="N36" s="30">
        <f>+[1]FEDERAL_1!M36+[1]ESTATAL_1!M36+'[1]V.B y P. S._1'!M36</f>
        <v>1722745.3</v>
      </c>
      <c r="O36" s="30">
        <f>+[1]FEDERAL_1!N36+[1]ESTATAL_1!N36+'[1]V.B y P. S._1'!N36</f>
        <v>0</v>
      </c>
      <c r="P36" s="31">
        <f t="shared" si="2"/>
        <v>1</v>
      </c>
      <c r="Q36" s="47" t="s">
        <v>130</v>
      </c>
      <c r="R36" s="107" t="s">
        <v>131</v>
      </c>
      <c r="S36" s="62"/>
      <c r="T36" s="62"/>
      <c r="U36" s="62"/>
      <c r="V36" s="62"/>
      <c r="W36" s="62"/>
      <c r="X36" s="62"/>
      <c r="Y36" s="62"/>
      <c r="Z36" s="62"/>
      <c r="AA36" s="62"/>
      <c r="AB36" s="62"/>
      <c r="AC36" s="62"/>
      <c r="AD36" s="62"/>
      <c r="AE36" s="62"/>
      <c r="AF36" s="62"/>
      <c r="AG36" s="62"/>
    </row>
    <row r="37" spans="1:33" s="13" customFormat="1" ht="30" customHeight="1" thickBot="1" x14ac:dyDescent="0.3">
      <c r="A37" s="170" t="s">
        <v>132</v>
      </c>
      <c r="B37" s="171"/>
      <c r="C37" s="171"/>
      <c r="D37" s="172"/>
      <c r="E37" s="172"/>
      <c r="F37" s="172"/>
      <c r="G37" s="172"/>
      <c r="H37" s="172"/>
      <c r="I37" s="173"/>
      <c r="J37" s="108"/>
      <c r="K37" s="109"/>
      <c r="L37" s="110">
        <f>SUM(L15:L36)</f>
        <v>85986423.310000002</v>
      </c>
      <c r="M37" s="111">
        <f>SUM(M15:M36)</f>
        <v>85986423.310000002</v>
      </c>
      <c r="N37" s="111">
        <f>SUM(N15:N36)</f>
        <v>85986423.310000002</v>
      </c>
      <c r="O37" s="111">
        <f>SUM(O15:O36)</f>
        <v>0</v>
      </c>
      <c r="P37" s="112">
        <f t="shared" si="2"/>
        <v>1</v>
      </c>
      <c r="Q37" s="113"/>
      <c r="R37" s="107" t="s">
        <v>133</v>
      </c>
      <c r="S37" s="62" t="s">
        <v>131</v>
      </c>
      <c r="T37" s="62"/>
      <c r="U37" s="62"/>
      <c r="V37" s="62"/>
      <c r="W37" s="62"/>
      <c r="X37" s="62"/>
      <c r="Y37" s="62"/>
      <c r="Z37" s="62"/>
      <c r="AA37" s="62"/>
      <c r="AB37" s="62"/>
      <c r="AC37" s="62"/>
      <c r="AD37" s="62"/>
      <c r="AE37" s="62"/>
      <c r="AF37" s="62"/>
      <c r="AG37" s="62"/>
    </row>
    <row r="38" spans="1:33" s="124" customFormat="1" ht="62.25" customHeight="1" thickBot="1" x14ac:dyDescent="0.25">
      <c r="A38" s="114"/>
      <c r="B38" s="115"/>
      <c r="C38" s="116"/>
      <c r="D38" s="52"/>
      <c r="E38" s="40" t="s">
        <v>134</v>
      </c>
      <c r="F38" s="79"/>
      <c r="G38" s="117"/>
      <c r="H38" s="118" t="s">
        <v>135</v>
      </c>
      <c r="I38" s="119"/>
      <c r="J38" s="120"/>
      <c r="K38" s="121"/>
      <c r="L38" s="30">
        <f>+[1]FEDERAL_1!K38+[1]ESTATAL_1!K38+'[1]V.B y P. S._1'!K38</f>
        <v>12358192.27</v>
      </c>
      <c r="M38" s="30">
        <f>+L38</f>
        <v>12358192.27</v>
      </c>
      <c r="N38" s="30">
        <f>+[1]FEDERAL_1!M38+[1]ESTATAL_1!M38+'[1]V.B y P. S._1'!M38</f>
        <v>12358192.27</v>
      </c>
      <c r="O38" s="30">
        <f>+[1]FEDERAL_1!N38+[1]ESTATAL_1!N38+'[1]V.B y P. S._1'!N38</f>
        <v>0</v>
      </c>
      <c r="P38" s="31"/>
      <c r="Q38" s="47" t="s">
        <v>136</v>
      </c>
      <c r="R38" s="122" t="s">
        <v>137</v>
      </c>
      <c r="S38" s="123">
        <f>+[1]FEDERAL_1!$K$37</f>
        <v>32867188.999999996</v>
      </c>
      <c r="T38" s="58">
        <f>+S38/S41</f>
        <v>0.38223695945005803</v>
      </c>
      <c r="U38" s="62"/>
      <c r="V38" s="62"/>
      <c r="W38" s="62"/>
      <c r="X38" s="62"/>
      <c r="Y38" s="62"/>
      <c r="Z38" s="62"/>
      <c r="AA38" s="62"/>
      <c r="AB38" s="62"/>
      <c r="AC38" s="62"/>
      <c r="AD38" s="62"/>
      <c r="AE38" s="62"/>
      <c r="AF38" s="62"/>
      <c r="AG38" s="62"/>
    </row>
    <row r="39" spans="1:33" s="124" customFormat="1" ht="30" customHeight="1" thickBot="1" x14ac:dyDescent="0.3">
      <c r="A39" s="170" t="s">
        <v>132</v>
      </c>
      <c r="B39" s="171"/>
      <c r="C39" s="171"/>
      <c r="D39" s="172"/>
      <c r="E39" s="172"/>
      <c r="F39" s="172"/>
      <c r="G39" s="172"/>
      <c r="H39" s="172"/>
      <c r="I39" s="173"/>
      <c r="J39" s="108"/>
      <c r="K39" s="109"/>
      <c r="L39" s="125">
        <f>+L37+L38</f>
        <v>98344615.579999998</v>
      </c>
      <c r="M39" s="125">
        <f>+M37+M38</f>
        <v>98344615.579999998</v>
      </c>
      <c r="N39" s="125">
        <f>+N37+N38</f>
        <v>98344615.579999998</v>
      </c>
      <c r="O39" s="125">
        <f>+O37+O38</f>
        <v>0</v>
      </c>
      <c r="P39" s="112"/>
      <c r="Q39" s="126"/>
      <c r="R39" s="127" t="s">
        <v>138</v>
      </c>
      <c r="S39" s="128">
        <f>+[1]ESTATAL_1!K37</f>
        <v>34987918.710000008</v>
      </c>
      <c r="T39" s="58">
        <f>+S39/S41</f>
        <v>0.4069005008367525</v>
      </c>
      <c r="U39" s="62"/>
      <c r="V39" s="62"/>
      <c r="W39" s="62"/>
      <c r="X39" s="62"/>
      <c r="Y39" s="62"/>
      <c r="Z39" s="62"/>
      <c r="AA39" s="62"/>
      <c r="AB39" s="62"/>
      <c r="AC39" s="62"/>
      <c r="AD39" s="62"/>
      <c r="AE39" s="62"/>
      <c r="AF39" s="62"/>
      <c r="AG39" s="62"/>
    </row>
    <row r="40" spans="1:33" s="124" customFormat="1" ht="30" customHeight="1" x14ac:dyDescent="0.25">
      <c r="A40" s="129" t="s">
        <v>139</v>
      </c>
      <c r="B40" s="130"/>
      <c r="C40" s="130"/>
      <c r="D40" s="130"/>
      <c r="E40" s="130"/>
      <c r="F40" s="130"/>
      <c r="G40" s="130"/>
      <c r="H40" s="130"/>
      <c r="I40" s="130"/>
      <c r="J40" s="130"/>
      <c r="K40" s="130"/>
      <c r="L40" s="131"/>
      <c r="M40" s="132"/>
      <c r="N40" s="132"/>
      <c r="O40" s="132"/>
      <c r="P40" s="133"/>
      <c r="Q40" s="126"/>
      <c r="R40" s="127" t="s">
        <v>140</v>
      </c>
      <c r="S40" s="134">
        <f>+'[1]V.B y P. S._1'!K37</f>
        <v>18131315.599999998</v>
      </c>
      <c r="T40" s="58">
        <f>+S40/S41</f>
        <v>0.2108625397131895</v>
      </c>
      <c r="U40" s="62"/>
      <c r="V40" s="62"/>
      <c r="W40" s="62"/>
      <c r="X40" s="62"/>
      <c r="Y40" s="62"/>
      <c r="Z40" s="62"/>
      <c r="AA40" s="62"/>
      <c r="AB40" s="62"/>
      <c r="AC40" s="62"/>
      <c r="AD40" s="62"/>
      <c r="AE40" s="62"/>
      <c r="AF40" s="62"/>
      <c r="AG40" s="62"/>
    </row>
    <row r="41" spans="1:33" s="124" customFormat="1" ht="30" customHeight="1" thickBot="1" x14ac:dyDescent="0.3">
      <c r="A41" s="130"/>
      <c r="B41" s="130"/>
      <c r="C41" s="130"/>
      <c r="D41" s="130"/>
      <c r="E41" s="130"/>
      <c r="F41" s="130"/>
      <c r="G41" s="130"/>
      <c r="H41" s="130"/>
      <c r="I41" s="130"/>
      <c r="J41" s="130"/>
      <c r="K41" s="130"/>
      <c r="L41" s="135"/>
      <c r="M41" s="132"/>
      <c r="N41" s="135"/>
      <c r="O41" s="132"/>
      <c r="P41" s="133"/>
      <c r="Q41" s="126"/>
      <c r="R41" s="136" t="s">
        <v>59</v>
      </c>
      <c r="S41" s="137">
        <f>SUM(S38:S40)</f>
        <v>85986423.310000002</v>
      </c>
      <c r="T41" s="62"/>
      <c r="U41" s="62"/>
      <c r="V41" s="62"/>
      <c r="W41" s="62"/>
      <c r="X41" s="62"/>
      <c r="Y41" s="62"/>
      <c r="Z41" s="62"/>
      <c r="AA41" s="62"/>
      <c r="AB41" s="62"/>
      <c r="AC41" s="62"/>
      <c r="AD41" s="62"/>
      <c r="AE41" s="62"/>
      <c r="AF41" s="62"/>
      <c r="AG41" s="62"/>
    </row>
    <row r="42" spans="1:33" s="124" customFormat="1" ht="30" customHeight="1" x14ac:dyDescent="0.2">
      <c r="A42" s="130"/>
      <c r="B42" s="130"/>
      <c r="C42" s="130"/>
      <c r="E42" s="130"/>
      <c r="F42" s="130"/>
      <c r="G42" s="130"/>
      <c r="H42" s="130"/>
      <c r="I42" s="130"/>
      <c r="J42" s="130"/>
      <c r="K42" s="130"/>
      <c r="L42" s="132"/>
      <c r="M42" s="132"/>
      <c r="N42" s="132"/>
      <c r="O42" s="132"/>
      <c r="P42" s="133"/>
      <c r="Q42" s="126"/>
      <c r="R42" s="138"/>
      <c r="S42" s="139"/>
      <c r="T42" s="140"/>
      <c r="U42" s="140"/>
      <c r="V42"/>
      <c r="W42"/>
      <c r="X42"/>
      <c r="Y42"/>
      <c r="Z42"/>
      <c r="AA42"/>
      <c r="AB42"/>
      <c r="AC42"/>
      <c r="AD42"/>
      <c r="AE42"/>
      <c r="AF42"/>
      <c r="AG42"/>
    </row>
    <row r="43" spans="1:33" s="142" customFormat="1" ht="30" customHeight="1" x14ac:dyDescent="0.4">
      <c r="A43" s="141"/>
      <c r="D43" s="174" t="s">
        <v>141</v>
      </c>
      <c r="E43" s="174"/>
      <c r="F43" s="141"/>
      <c r="G43" s="141"/>
      <c r="H43" s="175" t="s">
        <v>142</v>
      </c>
      <c r="I43" s="175"/>
      <c r="J43" s="175"/>
      <c r="K43" s="175"/>
      <c r="L43" s="175"/>
      <c r="M43" s="175"/>
      <c r="N43" s="176" t="s">
        <v>143</v>
      </c>
      <c r="O43" s="176"/>
      <c r="P43" s="176"/>
      <c r="Q43" s="176"/>
      <c r="R43" s="143"/>
      <c r="S43" s="144"/>
      <c r="T43" s="145"/>
      <c r="U43" s="146"/>
      <c r="V43" s="147"/>
      <c r="W43" s="147"/>
      <c r="X43" s="147"/>
      <c r="Y43" s="147"/>
      <c r="Z43" s="147"/>
      <c r="AA43" s="147"/>
      <c r="AB43" s="147"/>
      <c r="AC43" s="147"/>
      <c r="AD43" s="147"/>
      <c r="AE43" s="147"/>
      <c r="AF43" s="147"/>
      <c r="AG43" s="147"/>
    </row>
    <row r="44" spans="1:33" s="124" customFormat="1" ht="30" customHeight="1" x14ac:dyDescent="0.2">
      <c r="A44" s="130"/>
      <c r="B44" s="130"/>
      <c r="C44" s="130"/>
      <c r="D44" s="130"/>
      <c r="E44" s="130"/>
      <c r="F44" s="130"/>
      <c r="G44" s="130"/>
      <c r="H44" s="130"/>
      <c r="I44" s="130"/>
      <c r="J44" s="130"/>
      <c r="K44" s="130"/>
      <c r="L44" s="132"/>
      <c r="M44" s="132"/>
      <c r="N44" s="132"/>
      <c r="O44" s="132"/>
      <c r="P44" s="133"/>
      <c r="Q44" s="126"/>
      <c r="R44" s="148"/>
      <c r="S44" s="149"/>
      <c r="T44" s="150"/>
      <c r="U44" s="151"/>
      <c r="V44" s="62"/>
      <c r="W44" s="62"/>
      <c r="X44" s="62"/>
      <c r="Y44" s="62"/>
      <c r="Z44" s="62"/>
      <c r="AA44" s="62"/>
      <c r="AB44" s="62"/>
      <c r="AC44" s="62"/>
      <c r="AD44" s="62"/>
      <c r="AE44" s="62"/>
      <c r="AF44" s="62"/>
      <c r="AG44" s="62"/>
    </row>
    <row r="45" spans="1:33" s="13" customFormat="1" ht="22.5" customHeight="1" x14ac:dyDescent="0.2">
      <c r="I45"/>
      <c r="J45"/>
      <c r="K45"/>
      <c r="L45" s="152"/>
      <c r="M45"/>
      <c r="N45" s="153"/>
      <c r="O45" s="154"/>
      <c r="P45" s="154"/>
      <c r="R45" s="148"/>
      <c r="S45" s="149"/>
      <c r="T45" s="150"/>
      <c r="U45" s="155"/>
      <c r="V45" s="62"/>
      <c r="W45" s="62"/>
      <c r="X45" s="62"/>
      <c r="Y45" s="62"/>
      <c r="Z45" s="62"/>
      <c r="AA45" s="62"/>
      <c r="AB45" s="62"/>
      <c r="AC45" s="62"/>
      <c r="AD45" s="62"/>
      <c r="AE45" s="62"/>
      <c r="AF45" s="62"/>
      <c r="AG45" s="62"/>
    </row>
    <row r="46" spans="1:33" s="13" customFormat="1" ht="15" customHeight="1" x14ac:dyDescent="0.25">
      <c r="B46" s="156"/>
      <c r="C46" s="156"/>
      <c r="D46" s="156"/>
      <c r="E46" s="124"/>
      <c r="I46"/>
      <c r="J46"/>
      <c r="K46"/>
      <c r="L46" s="157"/>
      <c r="M46"/>
      <c r="N46" s="153"/>
      <c r="O46" s="154"/>
      <c r="P46" s="154"/>
      <c r="R46" s="158"/>
      <c r="S46" s="149"/>
      <c r="T46" s="149"/>
      <c r="U46" s="149"/>
      <c r="V46" s="62"/>
      <c r="W46" s="62"/>
      <c r="X46" s="62"/>
      <c r="Y46" s="62"/>
      <c r="Z46" s="62"/>
      <c r="AA46" s="62"/>
      <c r="AB46" s="62"/>
      <c r="AC46" s="62"/>
      <c r="AD46" s="62"/>
      <c r="AE46" s="62"/>
      <c r="AF46" s="62"/>
      <c r="AG46" s="62"/>
    </row>
    <row r="47" spans="1:33" s="13" customFormat="1" ht="15" customHeight="1" x14ac:dyDescent="0.25">
      <c r="A47" s="156"/>
      <c r="B47" s="156"/>
      <c r="C47" s="156"/>
      <c r="D47" s="156"/>
      <c r="I47"/>
      <c r="J47"/>
      <c r="K47"/>
      <c r="L47" s="159"/>
      <c r="M47"/>
      <c r="N47" s="153"/>
      <c r="O47" s="154"/>
      <c r="P47" s="154"/>
      <c r="R47" s="33"/>
      <c r="S47" s="33"/>
      <c r="T47"/>
      <c r="U47"/>
      <c r="V47"/>
      <c r="W47"/>
      <c r="X47"/>
      <c r="Y47"/>
      <c r="Z47"/>
      <c r="AA47"/>
      <c r="AB47"/>
      <c r="AC47"/>
      <c r="AD47"/>
      <c r="AE47"/>
      <c r="AF47"/>
      <c r="AG47"/>
    </row>
    <row r="48" spans="1:33" s="13" customFormat="1" x14ac:dyDescent="0.2">
      <c r="I48"/>
      <c r="J48"/>
      <c r="K48"/>
      <c r="L48"/>
      <c r="M48"/>
      <c r="R48" s="33"/>
      <c r="S48" s="33"/>
      <c r="T48"/>
      <c r="U48"/>
      <c r="V48"/>
      <c r="W48"/>
      <c r="X48"/>
      <c r="Y48"/>
      <c r="Z48"/>
      <c r="AA48"/>
      <c r="AB48"/>
      <c r="AC48"/>
      <c r="AD48"/>
      <c r="AE48"/>
      <c r="AF48"/>
      <c r="AG48"/>
    </row>
    <row r="49" spans="1:33" s="13" customFormat="1" ht="15" customHeight="1" x14ac:dyDescent="0.25">
      <c r="A49" s="160"/>
      <c r="B49" s="161"/>
      <c r="C49" s="161"/>
      <c r="D49" s="161"/>
      <c r="E49" s="162"/>
      <c r="F49" s="162"/>
      <c r="G49" s="162"/>
      <c r="H49" s="162"/>
      <c r="I49"/>
      <c r="J49"/>
      <c r="K49"/>
      <c r="L49"/>
      <c r="M49"/>
      <c r="R49" s="33"/>
      <c r="S49" s="33"/>
      <c r="T49"/>
      <c r="U49"/>
      <c r="V49"/>
      <c r="W49"/>
      <c r="X49"/>
      <c r="Y49"/>
      <c r="Z49"/>
      <c r="AA49"/>
      <c r="AB49"/>
      <c r="AC49"/>
      <c r="AD49"/>
      <c r="AE49"/>
      <c r="AF49"/>
      <c r="AG49"/>
    </row>
    <row r="50" spans="1:33" ht="5.25" customHeight="1" x14ac:dyDescent="0.2">
      <c r="A50" s="13"/>
      <c r="B50" s="13"/>
      <c r="C50" s="13"/>
      <c r="D50" s="13"/>
      <c r="E50" s="163"/>
      <c r="I50"/>
      <c r="J50"/>
      <c r="K50"/>
      <c r="R50" s="33"/>
      <c r="S50" s="33"/>
    </row>
    <row r="51" spans="1:33" s="165" customFormat="1" ht="21" customHeight="1" x14ac:dyDescent="0.2">
      <c r="A51" s="164"/>
      <c r="B51" s="164"/>
      <c r="C51" s="164"/>
      <c r="D51" s="164"/>
      <c r="E51" s="163"/>
      <c r="I51"/>
      <c r="J51"/>
      <c r="K51"/>
      <c r="L51"/>
      <c r="M51"/>
      <c r="R51" s="33"/>
      <c r="S51" s="33"/>
      <c r="T51"/>
      <c r="U51"/>
      <c r="V51"/>
      <c r="W51"/>
      <c r="X51"/>
      <c r="Y51"/>
      <c r="Z51"/>
      <c r="AA51"/>
      <c r="AB51"/>
      <c r="AC51"/>
      <c r="AD51"/>
      <c r="AE51"/>
      <c r="AF51"/>
      <c r="AG51"/>
    </row>
    <row r="52" spans="1:33" ht="5.25" customHeight="1" x14ac:dyDescent="0.2">
      <c r="A52" s="13"/>
      <c r="B52" s="13"/>
      <c r="C52" s="13"/>
      <c r="D52" s="13"/>
      <c r="E52" s="163"/>
      <c r="I52"/>
      <c r="J52"/>
      <c r="K52"/>
      <c r="R52" s="58"/>
      <c r="S52" s="58"/>
      <c r="T52" s="62"/>
      <c r="U52" s="62"/>
      <c r="V52" s="62"/>
      <c r="W52" s="62"/>
      <c r="X52" s="62"/>
      <c r="Y52" s="62"/>
      <c r="Z52" s="62"/>
      <c r="AA52" s="62"/>
      <c r="AB52" s="62"/>
      <c r="AC52" s="62"/>
      <c r="AD52" s="62"/>
      <c r="AE52" s="62"/>
      <c r="AF52" s="62"/>
      <c r="AG52" s="62"/>
    </row>
    <row r="53" spans="1:33" s="165" customFormat="1" ht="21" customHeight="1" x14ac:dyDescent="0.2">
      <c r="A53" s="164"/>
      <c r="B53" s="164"/>
      <c r="C53" s="164"/>
      <c r="D53" s="164"/>
      <c r="E53" s="163"/>
      <c r="I53"/>
      <c r="J53"/>
      <c r="K53"/>
      <c r="L53"/>
      <c r="M53"/>
    </row>
    <row r="54" spans="1:33" ht="5.25" customHeight="1" x14ac:dyDescent="0.2">
      <c r="A54" s="13"/>
      <c r="B54" s="13"/>
      <c r="C54" s="13"/>
      <c r="D54" s="13"/>
      <c r="E54" s="163"/>
      <c r="I54"/>
      <c r="J54"/>
      <c r="K54"/>
    </row>
    <row r="55" spans="1:33" s="165" customFormat="1" ht="21" customHeight="1" x14ac:dyDescent="0.2">
      <c r="A55" s="164"/>
      <c r="B55" s="164"/>
      <c r="C55" s="164"/>
      <c r="D55" s="164"/>
      <c r="E55" s="163"/>
      <c r="I55"/>
      <c r="J55"/>
      <c r="K55"/>
      <c r="L55"/>
      <c r="M55"/>
    </row>
    <row r="56" spans="1:33" ht="5.25" customHeight="1" x14ac:dyDescent="0.2">
      <c r="A56" s="13"/>
      <c r="B56" s="13"/>
      <c r="C56" s="13"/>
      <c r="D56" s="13"/>
      <c r="E56" s="163"/>
      <c r="I56"/>
      <c r="J56"/>
      <c r="K56"/>
    </row>
    <row r="57" spans="1:33" s="165" customFormat="1" ht="21" customHeight="1" x14ac:dyDescent="0.2">
      <c r="A57" s="164"/>
      <c r="B57" s="164"/>
      <c r="C57" s="164"/>
      <c r="D57" s="164"/>
      <c r="E57" s="163"/>
      <c r="I57"/>
      <c r="J57"/>
      <c r="K57"/>
      <c r="L57"/>
      <c r="M57"/>
    </row>
    <row r="58" spans="1:33" ht="5.25" customHeight="1" x14ac:dyDescent="0.2">
      <c r="A58" s="13"/>
      <c r="B58" s="13"/>
      <c r="C58" s="13"/>
      <c r="D58" s="13"/>
      <c r="E58" s="163"/>
      <c r="I58"/>
      <c r="J58"/>
      <c r="K58"/>
    </row>
    <row r="59" spans="1:33" s="165" customFormat="1" ht="21" customHeight="1" x14ac:dyDescent="0.2">
      <c r="A59" s="164"/>
      <c r="B59" s="164"/>
      <c r="C59" s="164"/>
      <c r="D59" s="164"/>
      <c r="E59" s="163"/>
      <c r="I59"/>
      <c r="J59"/>
      <c r="K59"/>
      <c r="L59"/>
      <c r="M59"/>
    </row>
    <row r="60" spans="1:33" ht="5.25" customHeight="1" x14ac:dyDescent="0.2">
      <c r="A60" s="13"/>
      <c r="B60" s="13"/>
      <c r="C60" s="13"/>
      <c r="D60" s="13"/>
      <c r="E60" s="163"/>
      <c r="I60"/>
      <c r="J60"/>
      <c r="K60"/>
    </row>
    <row r="61" spans="1:33" s="165" customFormat="1" ht="21" customHeight="1" x14ac:dyDescent="0.2">
      <c r="A61" s="164"/>
      <c r="B61" s="164"/>
      <c r="C61" s="164"/>
      <c r="D61" s="164"/>
      <c r="E61" s="163"/>
      <c r="I61"/>
      <c r="J61"/>
      <c r="K61"/>
      <c r="L61"/>
      <c r="M61"/>
    </row>
    <row r="62" spans="1:33" ht="5.25" customHeight="1" x14ac:dyDescent="0.2">
      <c r="A62" s="13"/>
      <c r="B62" s="13"/>
      <c r="C62" s="13"/>
      <c r="D62" s="13"/>
      <c r="E62" s="163"/>
      <c r="I62"/>
      <c r="J62"/>
      <c r="K62"/>
    </row>
    <row r="63" spans="1:33" s="165" customFormat="1" ht="21" customHeight="1" x14ac:dyDescent="0.2">
      <c r="A63" s="164"/>
      <c r="B63" s="164"/>
      <c r="C63" s="164"/>
      <c r="D63" s="164"/>
      <c r="E63" s="163"/>
      <c r="I63"/>
      <c r="J63"/>
      <c r="K63"/>
      <c r="L63"/>
      <c r="M63"/>
    </row>
    <row r="64" spans="1:33" ht="5.25" customHeight="1" x14ac:dyDescent="0.2">
      <c r="A64" s="13"/>
      <c r="B64" s="13"/>
      <c r="C64" s="13"/>
      <c r="D64" s="13"/>
      <c r="E64" s="163"/>
      <c r="I64"/>
      <c r="J64"/>
      <c r="K64"/>
    </row>
    <row r="65" spans="1:13" s="165" customFormat="1" ht="21" customHeight="1" x14ac:dyDescent="0.2">
      <c r="A65" s="164"/>
      <c r="B65" s="164"/>
      <c r="C65" s="164"/>
      <c r="D65" s="164"/>
      <c r="E65" s="163"/>
      <c r="I65"/>
      <c r="J65"/>
      <c r="K65"/>
      <c r="L65"/>
      <c r="M65"/>
    </row>
    <row r="66" spans="1:13" ht="5.25" customHeight="1" x14ac:dyDescent="0.2">
      <c r="A66" s="13"/>
      <c r="B66" s="13"/>
      <c r="C66" s="13"/>
      <c r="D66" s="13"/>
      <c r="E66" s="163"/>
      <c r="I66"/>
      <c r="J66"/>
      <c r="K66"/>
    </row>
    <row r="67" spans="1:13" s="165" customFormat="1" ht="21" customHeight="1" x14ac:dyDescent="0.2">
      <c r="A67" s="164"/>
      <c r="B67" s="164"/>
      <c r="C67" s="164"/>
      <c r="D67" s="164"/>
      <c r="E67" s="163"/>
      <c r="I67"/>
      <c r="J67"/>
      <c r="K67"/>
      <c r="L67"/>
      <c r="M67"/>
    </row>
    <row r="68" spans="1:13" ht="5.25" customHeight="1" x14ac:dyDescent="0.2">
      <c r="A68" s="13"/>
      <c r="B68" s="13"/>
      <c r="C68" s="13"/>
      <c r="D68" s="13"/>
      <c r="E68" s="163"/>
      <c r="I68"/>
      <c r="J68"/>
      <c r="K68"/>
    </row>
    <row r="69" spans="1:13" s="165" customFormat="1" ht="21" customHeight="1" x14ac:dyDescent="0.2">
      <c r="A69" s="164"/>
      <c r="B69" s="164"/>
      <c r="C69" s="164"/>
      <c r="D69" s="164"/>
      <c r="E69" s="163"/>
      <c r="I69"/>
      <c r="J69"/>
      <c r="K69"/>
      <c r="L69"/>
      <c r="M69"/>
    </row>
    <row r="70" spans="1:13" ht="5.25" customHeight="1" x14ac:dyDescent="0.2">
      <c r="A70" s="13"/>
      <c r="B70" s="13"/>
      <c r="C70" s="13"/>
      <c r="D70" s="13"/>
      <c r="E70" s="163"/>
      <c r="I70"/>
      <c r="J70"/>
      <c r="K70"/>
    </row>
    <row r="71" spans="1:13" s="165" customFormat="1" ht="21" customHeight="1" x14ac:dyDescent="0.2">
      <c r="A71" s="164"/>
      <c r="B71" s="164"/>
      <c r="C71" s="164"/>
      <c r="D71" s="164"/>
      <c r="E71" s="163"/>
      <c r="I71"/>
      <c r="J71"/>
      <c r="K71"/>
      <c r="L71"/>
      <c r="M71"/>
    </row>
    <row r="72" spans="1:13" ht="5.25" customHeight="1" x14ac:dyDescent="0.2">
      <c r="A72" s="13"/>
      <c r="B72" s="13"/>
      <c r="C72" s="13"/>
      <c r="D72" s="13"/>
      <c r="E72" s="163"/>
      <c r="I72"/>
      <c r="J72"/>
      <c r="K72"/>
    </row>
    <row r="73" spans="1:13" s="165" customFormat="1" ht="21" customHeight="1" x14ac:dyDescent="0.2">
      <c r="A73" s="164"/>
      <c r="B73" s="164"/>
      <c r="C73" s="164"/>
      <c r="D73" s="164"/>
      <c r="E73" s="163"/>
      <c r="I73"/>
      <c r="J73"/>
      <c r="K73"/>
      <c r="L73"/>
      <c r="M73"/>
    </row>
    <row r="74" spans="1:13" ht="6" customHeight="1" x14ac:dyDescent="0.25">
      <c r="E74" s="166"/>
      <c r="I74"/>
      <c r="J74"/>
      <c r="K74"/>
    </row>
    <row r="75" spans="1:13" ht="21" customHeight="1" x14ac:dyDescent="0.2">
      <c r="E75" s="163"/>
      <c r="I75"/>
      <c r="J75"/>
      <c r="K75"/>
    </row>
    <row r="76" spans="1:13" ht="5.25" customHeight="1" x14ac:dyDescent="0.25">
      <c r="E76" s="166"/>
      <c r="I76"/>
      <c r="J76"/>
      <c r="K76"/>
    </row>
    <row r="77" spans="1:13" ht="20.25" customHeight="1" x14ac:dyDescent="0.2">
      <c r="I77"/>
      <c r="J77"/>
      <c r="K77"/>
    </row>
    <row r="78" spans="1:13" ht="5.25" customHeight="1" x14ac:dyDescent="0.2">
      <c r="I78"/>
      <c r="J78"/>
      <c r="K78"/>
    </row>
    <row r="79" spans="1:13" ht="21" customHeight="1" x14ac:dyDescent="0.2">
      <c r="I79"/>
      <c r="J79"/>
      <c r="K79"/>
    </row>
    <row r="80" spans="1:13" x14ac:dyDescent="0.2">
      <c r="I80"/>
      <c r="J80"/>
      <c r="K80"/>
    </row>
    <row r="81" spans="1:16" x14ac:dyDescent="0.2">
      <c r="A81" s="13"/>
      <c r="B81" s="13"/>
      <c r="C81" s="13"/>
      <c r="D81" s="13"/>
      <c r="E81" s="13"/>
      <c r="F81" s="13"/>
      <c r="G81" s="13"/>
      <c r="H81" s="13"/>
      <c r="I81"/>
      <c r="J81"/>
      <c r="K81"/>
      <c r="N81" s="13"/>
      <c r="O81" s="13"/>
      <c r="P81" s="13"/>
    </row>
    <row r="82" spans="1:16" x14ac:dyDescent="0.2">
      <c r="A82" s="13"/>
      <c r="B82" s="13"/>
      <c r="C82" s="13"/>
      <c r="D82" s="13"/>
      <c r="E82" s="13"/>
      <c r="F82" s="13"/>
      <c r="G82" s="13"/>
      <c r="H82" s="13"/>
      <c r="I82"/>
      <c r="J82"/>
      <c r="K82"/>
      <c r="N82" s="13"/>
      <c r="O82" s="13"/>
      <c r="P82" s="13"/>
    </row>
    <row r="83" spans="1:16" x14ac:dyDescent="0.2">
      <c r="A83" s="13"/>
      <c r="B83" s="13"/>
      <c r="C83" s="13"/>
      <c r="D83" s="13"/>
      <c r="E83" s="13"/>
      <c r="F83" s="13"/>
      <c r="G83" s="13"/>
      <c r="H83" s="13"/>
      <c r="I83"/>
      <c r="J83"/>
      <c r="K83"/>
      <c r="N83" s="13"/>
      <c r="O83" s="13"/>
      <c r="P83" s="13"/>
    </row>
    <row r="84" spans="1:16" x14ac:dyDescent="0.2">
      <c r="A84" s="13"/>
      <c r="B84" s="13"/>
      <c r="C84" s="13"/>
      <c r="D84" s="13"/>
      <c r="E84" s="13"/>
      <c r="F84" s="13"/>
      <c r="G84" s="13"/>
      <c r="H84" s="13"/>
      <c r="I84"/>
      <c r="J84"/>
      <c r="K84"/>
      <c r="N84" s="13"/>
      <c r="O84" s="13"/>
      <c r="P84" s="13"/>
    </row>
    <row r="85" spans="1:16" x14ac:dyDescent="0.2">
      <c r="A85" s="13"/>
      <c r="B85" s="13"/>
      <c r="C85" s="13"/>
      <c r="D85" s="13"/>
      <c r="E85" s="13"/>
      <c r="F85" s="13"/>
      <c r="G85" s="13"/>
      <c r="H85" s="13"/>
      <c r="I85"/>
      <c r="J85"/>
      <c r="K85"/>
      <c r="N85" s="13"/>
      <c r="O85" s="13"/>
      <c r="P85" s="13"/>
    </row>
    <row r="86" spans="1:16" ht="20.25" x14ac:dyDescent="0.3">
      <c r="A86" s="167"/>
      <c r="B86" s="167"/>
      <c r="C86" s="167"/>
      <c r="D86" s="167"/>
      <c r="E86" s="167"/>
      <c r="F86" s="167"/>
      <c r="G86" s="167"/>
      <c r="H86" s="167"/>
      <c r="I86"/>
      <c r="J86"/>
      <c r="K86"/>
      <c r="N86" s="167"/>
      <c r="O86" s="167"/>
      <c r="P86" s="167"/>
    </row>
    <row r="87" spans="1:16" ht="15.75" x14ac:dyDescent="0.25">
      <c r="A87" s="6"/>
      <c r="B87" s="6"/>
      <c r="C87" s="6"/>
      <c r="D87" s="6"/>
      <c r="E87" s="6"/>
      <c r="F87" s="6"/>
      <c r="G87" s="6"/>
      <c r="H87" s="6"/>
      <c r="I87"/>
      <c r="J87"/>
      <c r="K87"/>
      <c r="N87" s="6"/>
      <c r="O87" s="6"/>
      <c r="P87" s="6"/>
    </row>
    <row r="88" spans="1:16" x14ac:dyDescent="0.2">
      <c r="I88"/>
      <c r="J88"/>
      <c r="K88"/>
    </row>
    <row r="89" spans="1:16" x14ac:dyDescent="0.2">
      <c r="I89"/>
      <c r="J89"/>
      <c r="K89"/>
    </row>
    <row r="90" spans="1:16" ht="21" customHeight="1" x14ac:dyDescent="0.2">
      <c r="E90" s="163"/>
      <c r="I90"/>
      <c r="J90"/>
      <c r="K90"/>
    </row>
    <row r="91" spans="1:16" x14ac:dyDescent="0.2">
      <c r="I91"/>
      <c r="J91"/>
      <c r="K91"/>
    </row>
    <row r="92" spans="1:16" ht="15" x14ac:dyDescent="0.25">
      <c r="E92" s="168"/>
      <c r="I92"/>
      <c r="J92"/>
      <c r="K92"/>
    </row>
    <row r="93" spans="1:16" ht="15" x14ac:dyDescent="0.25">
      <c r="E93" s="166"/>
      <c r="I93"/>
      <c r="J93"/>
      <c r="K93"/>
    </row>
    <row r="94" spans="1:16" ht="15" x14ac:dyDescent="0.25">
      <c r="E94" s="168"/>
      <c r="I94"/>
      <c r="J94"/>
      <c r="K94"/>
    </row>
    <row r="95" spans="1:16" ht="15" x14ac:dyDescent="0.25">
      <c r="E95" s="166"/>
      <c r="I95"/>
      <c r="J95"/>
      <c r="K95"/>
    </row>
    <row r="96" spans="1:16" ht="15" x14ac:dyDescent="0.25">
      <c r="E96" s="168"/>
      <c r="I96"/>
      <c r="J96"/>
      <c r="K96"/>
    </row>
    <row r="97" spans="5:11" ht="15" x14ac:dyDescent="0.25">
      <c r="E97" s="166"/>
      <c r="I97"/>
      <c r="J97"/>
      <c r="K97"/>
    </row>
    <row r="98" spans="5:11" ht="15" x14ac:dyDescent="0.25">
      <c r="E98" s="168"/>
      <c r="I98"/>
      <c r="J98"/>
      <c r="K98"/>
    </row>
    <row r="99" spans="5:11" ht="15" x14ac:dyDescent="0.25">
      <c r="E99" s="166"/>
      <c r="I99"/>
      <c r="J99"/>
      <c r="K99"/>
    </row>
    <row r="100" spans="5:11" ht="15" x14ac:dyDescent="0.25">
      <c r="E100" s="168"/>
      <c r="I100"/>
      <c r="J100"/>
      <c r="K100"/>
    </row>
    <row r="101" spans="5:11" ht="15" x14ac:dyDescent="0.25">
      <c r="E101" s="166"/>
      <c r="I101"/>
      <c r="J101"/>
      <c r="K101"/>
    </row>
    <row r="102" spans="5:11" ht="15" x14ac:dyDescent="0.25">
      <c r="E102" s="168"/>
      <c r="I102"/>
      <c r="J102"/>
      <c r="K102"/>
    </row>
    <row r="103" spans="5:11" x14ac:dyDescent="0.2">
      <c r="I103"/>
      <c r="J103"/>
      <c r="K103"/>
    </row>
    <row r="104" spans="5:11" ht="15" x14ac:dyDescent="0.25">
      <c r="E104" s="156"/>
      <c r="I104"/>
      <c r="J104"/>
      <c r="K104"/>
    </row>
    <row r="107" spans="5:11" ht="21" customHeight="1" x14ac:dyDescent="0.2">
      <c r="E107" s="163"/>
    </row>
  </sheetData>
  <sheetProtection algorithmName="SHA-512" hashValue="vfMHbsgpUpQXNe9mdExQC/7992fuMnxOQ4ihKEDiXSgIoIiSN1GQtWH2DBInRW3VP8dXG2skjnJ0RF/1Tvbzqw==" saltValue="HnL9SzKnTZGM6GhJc7CzPQ==" spinCount="100000" sheet="1" objects="1" scenarios="1"/>
  <mergeCells count="49">
    <mergeCell ref="F7:H7"/>
    <mergeCell ref="O7:P7"/>
    <mergeCell ref="A1:Q1"/>
    <mergeCell ref="A2:Q2"/>
    <mergeCell ref="A4:Q4"/>
    <mergeCell ref="A5:Q5"/>
    <mergeCell ref="A6:Q6"/>
    <mergeCell ref="O8:P8"/>
    <mergeCell ref="F9:O9"/>
    <mergeCell ref="F10:H10"/>
    <mergeCell ref="F11:I11"/>
    <mergeCell ref="A13:A14"/>
    <mergeCell ref="B13:B14"/>
    <mergeCell ref="D13:D14"/>
    <mergeCell ref="E13:E14"/>
    <mergeCell ref="F13:F14"/>
    <mergeCell ref="G13:G14"/>
    <mergeCell ref="A19:A21"/>
    <mergeCell ref="B19:B21"/>
    <mergeCell ref="R21:AE21"/>
    <mergeCell ref="H13:H14"/>
    <mergeCell ref="I13:J13"/>
    <mergeCell ref="K13:K14"/>
    <mergeCell ref="L13:L14"/>
    <mergeCell ref="M13:N13"/>
    <mergeCell ref="O13:O14"/>
    <mergeCell ref="P13:P14"/>
    <mergeCell ref="Q13:Q14"/>
    <mergeCell ref="S14:X14"/>
    <mergeCell ref="A15:A18"/>
    <mergeCell ref="B15:B18"/>
    <mergeCell ref="A22:A24"/>
    <mergeCell ref="B22:B24"/>
    <mergeCell ref="Q22:Q23"/>
    <mergeCell ref="R22:AE22"/>
    <mergeCell ref="A25:A28"/>
    <mergeCell ref="B25:B28"/>
    <mergeCell ref="Q25:Q26"/>
    <mergeCell ref="Q27:Q28"/>
    <mergeCell ref="A39:I39"/>
    <mergeCell ref="D43:E43"/>
    <mergeCell ref="H43:M43"/>
    <mergeCell ref="N43:Q43"/>
    <mergeCell ref="A29:A34"/>
    <mergeCell ref="B29:B34"/>
    <mergeCell ref="Q31:Q32"/>
    <mergeCell ref="A35:A36"/>
    <mergeCell ref="B35:B36"/>
    <mergeCell ref="A37:I37"/>
  </mergeCells>
  <printOptions horizontalCentered="1" verticalCentered="1"/>
  <pageMargins left="0.86614173228346458" right="0" top="7.874015748031496E-2" bottom="0.19685039370078741" header="0.19685039370078741" footer="0.31496062992125984"/>
  <pageSetup paperSize="5" scale="39" fitToWidth="2" fitToHeight="0" orientation="landscape" r:id="rId1"/>
  <headerFooter alignWithMargins="0"/>
  <rowBreaks count="1" manualBreakCount="1">
    <brk id="25" max="1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RESUMEN_1</vt:lpstr>
      <vt:lpstr>RESUMEN_1!Área_de_impresión</vt:lpstr>
      <vt:lpstr>RESUMEN_1!Títulos_a_imprimir</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ANDRES</dc:creator>
  <cp:lastModifiedBy>ANDRES</cp:lastModifiedBy>
  <dcterms:created xsi:type="dcterms:W3CDTF">2021-03-25T18:26:17Z</dcterms:created>
  <dcterms:modified xsi:type="dcterms:W3CDTF">2021-03-25T18:35:03Z</dcterms:modified>
</cp:coreProperties>
</file>